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óżne\Prezentacja_WKC_OB\"/>
    </mc:Choice>
  </mc:AlternateContent>
  <xr:revisionPtr revIDLastSave="0" documentId="13_ncr:1_{25708033-1EDD-4BD9-A0ED-09B528011233}" xr6:coauthVersionLast="36" xr6:coauthVersionMax="36" xr10:uidLastSave="{00000000-0000-0000-0000-000000000000}"/>
  <bookViews>
    <workbookView xWindow="0" yWindow="8100" windowWidth="28800" windowHeight="12360" xr2:uid="{00000000-000D-0000-FFFF-FFFF00000000}"/>
  </bookViews>
  <sheets>
    <sheet name="Wskaźniki Opł i koszt 2022-3" sheetId="9" r:id="rId1"/>
    <sheet name="Informacje dodatkowe" sheetId="3" r:id="rId2"/>
    <sheet name="Wskaźniki Opł i kosztów 2022-2" sheetId="8" r:id="rId3"/>
    <sheet name="Wskaźniki Opł i kosztów 2022-1" sheetId="6" state="hidden" r:id="rId4"/>
    <sheet name="Wskaźniki Opł i kosztów 2022-0" sheetId="7" state="hidden" r:id="rId5"/>
    <sheet name="Wskaźniki Opł i kosztów 2021-2" sheetId="5" state="hidden" r:id="rId6"/>
    <sheet name="Wskaźniki Opł i kosztów 2021-1" sheetId="1" state="hidden" r:id="rId7"/>
    <sheet name="Wskaźniki Opłat i kosztów-2020" sheetId="2" state="hidden" r:id="rId8"/>
    <sheet name="Wskaźniki Opłat i kosztów -2019" sheetId="4" state="hidden" r:id="rId9"/>
  </sheets>
  <externalReferences>
    <externalReference r:id="rId10"/>
  </externalReferences>
  <definedNames>
    <definedName name="_xlnm._FilterDatabase" localSheetId="0" hidden="1">'Wskaźniki Opł i koszt 2022-3'!$B$3:$P$55</definedName>
    <definedName name="_xlnm._FilterDatabase" localSheetId="6" hidden="1">'Wskaźniki Opł i kosztów 2021-1'!$B$3:$K$55</definedName>
    <definedName name="_xlnm._FilterDatabase" localSheetId="5" hidden="1">'Wskaźniki Opł i kosztów 2021-2'!$B$3:$K$55</definedName>
    <definedName name="_xlnm._FilterDatabase" localSheetId="4" hidden="1">'Wskaźniki Opł i kosztów 2022-0'!$B$3:$K$55</definedName>
    <definedName name="_xlnm._FilterDatabase" localSheetId="3" hidden="1">'Wskaźniki Opł i kosztów 2022-1'!$B$3:$L$55</definedName>
    <definedName name="_xlnm._FilterDatabase" localSheetId="2" hidden="1">'Wskaźniki Opł i kosztów 2022-2'!$B$3:$L$55</definedName>
    <definedName name="_xlnm._FilterDatabase" localSheetId="8" hidden="1">'Wskaźniki Opłat i kosztów -2019'!$B$2:$J$52</definedName>
    <definedName name="_xlnm._FilterDatabase" localSheetId="7" hidden="1">'Wskaźniki Opłat i kosztów-2020'!$B$2:$J$52</definedName>
    <definedName name="Data_OŚWIADCZENIA" localSheetId="6">#REF!</definedName>
    <definedName name="Data_OŚWIADCZENIA" localSheetId="5">#REF!</definedName>
    <definedName name="Data_OŚWIADCZENIA" localSheetId="4">#REF!</definedName>
    <definedName name="Data_OŚWIADCZENIA" localSheetId="3">#REF!</definedName>
    <definedName name="Miesiące" localSheetId="6">#REF!</definedName>
    <definedName name="Miesiące" localSheetId="5">#REF!</definedName>
    <definedName name="Miesiące" localSheetId="4">#REF!</definedName>
    <definedName name="Miesiące" localSheetId="3">#REF!</definedName>
    <definedName name="Nieaktywne_Koniec" localSheetId="6">'[1]Rachunki u Depozytariusza'!#REF!</definedName>
    <definedName name="Nieaktywne_Koniec" localSheetId="5">'[1]Rachunki u Depozytariusza'!#REF!</definedName>
    <definedName name="Nieaktywne_Koniec" localSheetId="4">'[1]Rachunki u Depozytariusza'!#REF!</definedName>
    <definedName name="Nieaktywne_Koniec" localSheetId="3">'[1]Rachunki u Depozytariusza'!#REF!</definedName>
    <definedName name="_xlnm.Print_Area" localSheetId="1">'Informacje dodatkowe'!$A$1:$G$69</definedName>
    <definedName name="_xlnm.Print_Area" localSheetId="6">'Wskaźniki Opł i kosztów 2021-1'!$A$1:$X$66</definedName>
    <definedName name="_xlnm.Print_Area" localSheetId="5">'Wskaźniki Opł i kosztów 2021-2'!$A$1:$X$68</definedName>
    <definedName name="_xlnm.Print_Area" localSheetId="4">'Wskaźniki Opł i kosztów 2022-0'!$A$1:$X$68</definedName>
    <definedName name="_xlnm.Print_Area" localSheetId="3">'Wskaźniki Opł i kosztów 2022-1'!$A$1:$Z$68</definedName>
    <definedName name="_xlnm.Print_Area" localSheetId="8">'Wskaźniki Opłat i kosztów -2019'!$A$1:$M$53</definedName>
    <definedName name="_xlnm.Print_Area" localSheetId="7">'Wskaźniki Opłat i kosztów-2020'!$A$1:$R$61</definedName>
    <definedName name="RAPORT_PRAS" localSheetId="6">#REF!</definedName>
    <definedName name="RAPORT_PRAS" localSheetId="5">#REF!</definedName>
    <definedName name="RAPORT_PRAS" localSheetId="4">#REF!</definedName>
    <definedName name="RAPORT_PRAS" localSheetId="3">#REF!</definedName>
    <definedName name="TABELA_OSWIADCZENIE" localSheetId="6">#REF!</definedName>
    <definedName name="TABELA_OSWIADCZENIE" localSheetId="5">#REF!</definedName>
    <definedName name="TABELA_OSWIADCZENIE" localSheetId="4">#REF!</definedName>
    <definedName name="TABELA_OSWIADCZENIE" localSheetId="3">#REF!</definedName>
    <definedName name="_xlnm.Print_Titles" localSheetId="1">'Informacje dodatkowe'!$1:$6</definedName>
    <definedName name="_xlnm.Print_Titles" localSheetId="6">'Wskaźniki Opł i kosztów 2021-1'!$1:$3</definedName>
    <definedName name="_xlnm.Print_Titles" localSheetId="5">'Wskaźniki Opł i kosztów 2021-2'!$1:$3</definedName>
    <definedName name="_xlnm.Print_Titles" localSheetId="4">'Wskaźniki Opł i kosztów 2022-0'!$1:$3</definedName>
    <definedName name="_xlnm.Print_Titles" localSheetId="3">'Wskaźniki Opł i kosztów 2022-1'!$1:$3</definedName>
    <definedName name="_xlnm.Print_Titles" localSheetId="8">'Wskaźniki Opłat i kosztów -2019'!$1:$2</definedName>
    <definedName name="_xlnm.Print_Titles" localSheetId="7">'Wskaźniki Opłat i kosztów-2020'!$1:$2</definedName>
    <definedName name="WZ_Data" localSheetId="6">#REF!</definedName>
    <definedName name="WZ_Data" localSheetId="5">#REF!</definedName>
    <definedName name="WZ_Data" localSheetId="4">#REF!</definedName>
    <definedName name="WZ_Data" localSheetId="3">#REF!</definedName>
    <definedName name="WZ_Nr_AN" localSheetId="6">#REF!</definedName>
    <definedName name="WZ_Nr_AN" localSheetId="5">#REF!</definedName>
    <definedName name="WZ_Nr_AN" localSheetId="4">#REF!</definedName>
    <definedName name="WZ_Nr_AN" localSheetId="3">#REF!</definedName>
  </definedName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17" i="3"/>
  <c r="D16" i="3"/>
  <c r="D31" i="3"/>
  <c r="D34" i="3"/>
  <c r="A6" i="9"/>
  <c r="A11" i="9"/>
  <c r="A23" i="9"/>
  <c r="A30" i="9"/>
  <c r="A4" i="9"/>
  <c r="A5" i="9" s="1"/>
  <c r="A7" i="9" s="1"/>
  <c r="H2" i="9"/>
  <c r="U2" i="9"/>
  <c r="A8" i="9" l="1"/>
  <c r="A9" i="9" l="1"/>
  <c r="A10" i="9" s="1"/>
  <c r="A12" i="9" s="1"/>
  <c r="A13" i="9" l="1"/>
  <c r="A14" i="9" s="1"/>
  <c r="A15" i="9" l="1"/>
  <c r="A16" i="9" l="1"/>
  <c r="U1" i="8"/>
  <c r="Q1" i="8"/>
  <c r="A17" i="9" l="1"/>
  <c r="S1" i="5"/>
  <c r="O1" i="5"/>
  <c r="S1" i="7"/>
  <c r="O1" i="7"/>
  <c r="U1" i="6"/>
  <c r="Q1" i="6"/>
  <c r="A18" i="9" l="1"/>
  <c r="M1" i="2"/>
  <c r="S1" i="1"/>
  <c r="A19" i="9" l="1"/>
  <c r="A20" i="9" s="1"/>
  <c r="A4" i="4"/>
  <c r="I4" i="4"/>
  <c r="A5" i="4"/>
  <c r="A6" i="4"/>
  <c r="I6" i="4"/>
  <c r="A7" i="4"/>
  <c r="I7" i="4"/>
  <c r="A8" i="4"/>
  <c r="I8" i="4"/>
  <c r="A9" i="4"/>
  <c r="I9" i="4"/>
  <c r="A10" i="4"/>
  <c r="I10" i="4"/>
  <c r="A11" i="4"/>
  <c r="I11" i="4"/>
  <c r="A12" i="4"/>
  <c r="A13" i="4"/>
  <c r="I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I40" i="4"/>
  <c r="A21" i="9" l="1"/>
  <c r="A22" i="9" s="1"/>
  <c r="A24" i="9" s="1"/>
  <c r="A25" i="9" l="1"/>
  <c r="A26" i="9" l="1"/>
  <c r="A27" i="9" l="1"/>
  <c r="A28" i="9" l="1"/>
  <c r="A29" i="9" s="1"/>
  <c r="A31" i="9" s="1"/>
  <c r="A32" i="9" l="1"/>
  <c r="A33" i="9" s="1"/>
  <c r="A34" i="9" l="1"/>
  <c r="A35" i="9" s="1"/>
  <c r="A36" i="9" l="1"/>
  <c r="A37" i="9" s="1"/>
  <c r="A38" i="9" l="1"/>
  <c r="A39" i="9" l="1"/>
  <c r="A40" i="9" l="1"/>
  <c r="A41" i="9" l="1"/>
  <c r="A42" i="9" l="1"/>
  <c r="A43" i="9" l="1"/>
  <c r="A44" i="9" l="1"/>
  <c r="A45" i="9" l="1"/>
  <c r="A46" i="9" l="1"/>
  <c r="A47" i="9" l="1"/>
  <c r="A48" i="9" l="1"/>
  <c r="A49" i="9" l="1"/>
  <c r="A50" i="9" l="1"/>
  <c r="A51" i="9" l="1"/>
  <c r="A52" i="9" l="1"/>
  <c r="A53" i="9" l="1"/>
  <c r="A54" i="9" s="1"/>
  <c r="A55" i="9" s="1"/>
</calcChain>
</file>

<file path=xl/sharedStrings.xml><?xml version="1.0" encoding="utf-8"?>
<sst xmlns="http://schemas.openxmlformats.org/spreadsheetml/2006/main" count="4685" uniqueCount="311">
  <si>
    <t>rok 2021</t>
  </si>
  <si>
    <t>Wskaźniki opłat i kosztów - dla funduszy i subfunduszy zarządzanych przez Pekao TFI S.A.</t>
  </si>
  <si>
    <t>lp</t>
  </si>
  <si>
    <t>Identyfikator IZFiA funduszu lub subfunduszu</t>
  </si>
  <si>
    <t>Kod ISIN jednostki uczestnictwa</t>
  </si>
  <si>
    <t>Nazwa funduszu lub subfunduszu</t>
  </si>
  <si>
    <t>Fundusz</t>
  </si>
  <si>
    <t>Typ funduszu</t>
  </si>
  <si>
    <t>WKC (ogólne)</t>
  </si>
  <si>
    <t>WKC
A</t>
  </si>
  <si>
    <t>WKC
E</t>
  </si>
  <si>
    <t>WKC
F</t>
  </si>
  <si>
    <t>WKC
I</t>
  </si>
  <si>
    <t>WKC
J</t>
  </si>
  <si>
    <t>WKC
K</t>
  </si>
  <si>
    <t>WKC
L</t>
  </si>
  <si>
    <t>Data publikacji</t>
  </si>
  <si>
    <t>Uwagi do WKC</t>
  </si>
  <si>
    <t xml:space="preserve"> . </t>
  </si>
  <si>
    <t>Opłaty bieżące
KII (JU kat. A)</t>
  </si>
  <si>
    <t>data KII</t>
  </si>
  <si>
    <t>.</t>
  </si>
  <si>
    <t>Uwagi do stawek Opłat bieżących</t>
  </si>
  <si>
    <t>Data pierwszej wyceny JU</t>
  </si>
  <si>
    <t>Informacje uzupełniające</t>
  </si>
  <si>
    <t>. .</t>
  </si>
  <si>
    <t>PIO048</t>
  </si>
  <si>
    <t>PLPPTFI00410</t>
  </si>
  <si>
    <t>Pekao Obligacji - Dynamiczna Alokacja FIO</t>
  </si>
  <si>
    <t/>
  </si>
  <si>
    <t>FIO</t>
  </si>
  <si>
    <t>--</t>
  </si>
  <si>
    <t>na podstawie kosztów w 2020</t>
  </si>
  <si>
    <t>*</t>
  </si>
  <si>
    <t>**</t>
  </si>
  <si>
    <t>PIO050</t>
  </si>
  <si>
    <t>PLPPTFI00436</t>
  </si>
  <si>
    <t>Pekao Akcji - Aktywna Selekcja</t>
  </si>
  <si>
    <t>Pekao FIO</t>
  </si>
  <si>
    <t>PIO003</t>
  </si>
  <si>
    <t>PLPPTFI00089</t>
  </si>
  <si>
    <t>Pekao Akcji Polskich</t>
  </si>
  <si>
    <t>PIO056</t>
  </si>
  <si>
    <t>PLPPTFI00501</t>
  </si>
  <si>
    <t>Pekao Bazowy 15 Dywidendowy</t>
  </si>
  <si>
    <t>PIO055</t>
  </si>
  <si>
    <t>PLPPTFI00485</t>
  </si>
  <si>
    <t>Pekao Dynamicznych Spółek</t>
  </si>
  <si>
    <t>PIO011</t>
  </si>
  <si>
    <t>PLPPTFI00014</t>
  </si>
  <si>
    <t>Pekao Konserwatywny</t>
  </si>
  <si>
    <t>PIO059</t>
  </si>
  <si>
    <t>PLPPTFI00527</t>
  </si>
  <si>
    <t>Pekao Konserwatywny Plus</t>
  </si>
  <si>
    <t>PIO026</t>
  </si>
  <si>
    <t>PLPPTFI00204</t>
  </si>
  <si>
    <t>Pekao Małych i Średnich Spółek Rynku Polskiego</t>
  </si>
  <si>
    <t>PIO057</t>
  </si>
  <si>
    <t>PLPPTFI00493</t>
  </si>
  <si>
    <t>Pekao Obligacji - Dynamiczna Alokacja 2</t>
  </si>
  <si>
    <t>PIO002</t>
  </si>
  <si>
    <t>PLPPTFI00055</t>
  </si>
  <si>
    <t>Pekao Obligacji Plus</t>
  </si>
  <si>
    <t>PIO006</t>
  </si>
  <si>
    <t>PLPPTFI00071</t>
  </si>
  <si>
    <t>Pekao Stabilnego Wzrostu</t>
  </si>
  <si>
    <t>PIO001</t>
  </si>
  <si>
    <t>PLPPTFI00063</t>
  </si>
  <si>
    <t>Pekao Zrównoważony</t>
  </si>
  <si>
    <t>PIO074</t>
  </si>
  <si>
    <t>PLPPTFI00626</t>
  </si>
  <si>
    <t>Pekao Megatrendy</t>
  </si>
  <si>
    <t>PIO035</t>
  </si>
  <si>
    <t>PLPPTFI00295</t>
  </si>
  <si>
    <t>Pekao Akcji Małych i Średnich Spółek Rynków Rozwiniętych</t>
  </si>
  <si>
    <t>Pekao Funduszy Globalnych SFIO</t>
  </si>
  <si>
    <t>SFIO</t>
  </si>
  <si>
    <t>PIO036</t>
  </si>
  <si>
    <t>PLPPTFI00287</t>
  </si>
  <si>
    <t>Pekao Akcji Rynków Dalekiego Wschodu</t>
  </si>
  <si>
    <t>PIO034</t>
  </si>
  <si>
    <t>PLPPTFI00303</t>
  </si>
  <si>
    <t>Pekao Akcji Rynków Wschodzących</t>
  </si>
  <si>
    <t>PIO066</t>
  </si>
  <si>
    <t>PLPPTFI00576</t>
  </si>
  <si>
    <t>Pekao Alternatywny - Absolutnej Stopy Zwrotu</t>
  </si>
  <si>
    <t>PIO065</t>
  </si>
  <si>
    <t>PLPPTFI00568</t>
  </si>
  <si>
    <t>Pekao Alternatywny - Globalnego Dochodu</t>
  </si>
  <si>
    <t>PIO070</t>
  </si>
  <si>
    <t>PLPPTFI00618</t>
  </si>
  <si>
    <t>Pekao Dłużny Aktywny</t>
  </si>
  <si>
    <t>PIO031</t>
  </si>
  <si>
    <t>PLPPTFI00253</t>
  </si>
  <si>
    <t>Pekao Dochodu i Wzrostu Regionu Pacyfiku</t>
  </si>
  <si>
    <t>PIO029</t>
  </si>
  <si>
    <t>PLPPTFI00238</t>
  </si>
  <si>
    <t>Pekao Dochodu i Wzrostu Rynku Chińskiego</t>
  </si>
  <si>
    <t>PIO068</t>
  </si>
  <si>
    <t>PLPPTFI00592</t>
  </si>
  <si>
    <t>Pekao Dochodu USD</t>
  </si>
  <si>
    <t>PIO062</t>
  </si>
  <si>
    <t>PLPPTFI00543</t>
  </si>
  <si>
    <t>Pekao Obligacji i Dochodu</t>
  </si>
  <si>
    <t>PIO038</t>
  </si>
  <si>
    <t>PLPPTFI00311</t>
  </si>
  <si>
    <t>Pekao Obligacji Strategicznych</t>
  </si>
  <si>
    <t>PIO046</t>
  </si>
  <si>
    <t>PLPPTFI00394</t>
  </si>
  <si>
    <t>Pekao Spokojna Inwestycja</t>
  </si>
  <si>
    <t>PIO040</t>
  </si>
  <si>
    <t>PLPPTFI00345</t>
  </si>
  <si>
    <t>Pekao Surowców i Energii</t>
  </si>
  <si>
    <t>PIO064</t>
  </si>
  <si>
    <t>PLPPTFI00550</t>
  </si>
  <si>
    <t>Pekao Wzrostu i Dochodu Rynku Amerykańskiego</t>
  </si>
  <si>
    <t>PIO061</t>
  </si>
  <si>
    <t>PLPPTFI00535</t>
  </si>
  <si>
    <t>Pekao Wzrostu i Dochodu Rynku Europejskiego</t>
  </si>
  <si>
    <t>PIO085</t>
  </si>
  <si>
    <t>PLPPTFI00725</t>
  </si>
  <si>
    <t>Pekao Obligacji Samorządowych</t>
  </si>
  <si>
    <t>PIO086</t>
  </si>
  <si>
    <t>PLPPTFI00733</t>
  </si>
  <si>
    <t>Pekao Bazowy 15 Obligacji Wysokodochodowych</t>
  </si>
  <si>
    <t>nie działał przez pełny rok</t>
  </si>
  <si>
    <t>oszacowane</t>
  </si>
  <si>
    <t>PIO087</t>
  </si>
  <si>
    <t>PLPPTFI00758</t>
  </si>
  <si>
    <t>Pekao Ekologiczny</t>
  </si>
  <si>
    <t>utworzony w 2021</t>
  </si>
  <si>
    <t>PIO053</t>
  </si>
  <si>
    <t>PLPPTFI00469</t>
  </si>
  <si>
    <t>Pekao Kompas</t>
  </si>
  <si>
    <t>Pekao Strategie Funduszowe SFIO</t>
  </si>
  <si>
    <t>PIO043</t>
  </si>
  <si>
    <t>PLPPTFI00360</t>
  </si>
  <si>
    <t>Pekao Strategii Globalnej</t>
  </si>
  <si>
    <t>PIO069</t>
  </si>
  <si>
    <t>PLPPTFI00600</t>
  </si>
  <si>
    <t>Pekao Strategii Globalnej - dynamiczny</t>
  </si>
  <si>
    <t>PIO067</t>
  </si>
  <si>
    <t>PLPPTFI00584</t>
  </si>
  <si>
    <t>Pekao Strategii Globalnej - konserwatywny</t>
  </si>
  <si>
    <t>PIO044</t>
  </si>
  <si>
    <t>PLPPTFI00378</t>
  </si>
  <si>
    <t>Pekao Zmiennej Alokacji</t>
  </si>
  <si>
    <t>PIO054</t>
  </si>
  <si>
    <t>PLPPTFI00477</t>
  </si>
  <si>
    <t>Pekao Zmiennej Alokacji Rynku Amerykańskiego</t>
  </si>
  <si>
    <t>PIO005</t>
  </si>
  <si>
    <t>PLPPTFI00121</t>
  </si>
  <si>
    <t>Pekao Akcji Amerykańskich</t>
  </si>
  <si>
    <t>Pekao Walutowy FIO</t>
  </si>
  <si>
    <t>PIO020</t>
  </si>
  <si>
    <t>PLPPTFI00147</t>
  </si>
  <si>
    <t>Pekao Akcji Europejskich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</si>
  <si>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</si>
  <si>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</si>
  <si>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</si>
  <si>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</si>
  <si>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</si>
  <si>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</si>
  <si>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PIO027</t>
  </si>
  <si>
    <t>PLPPTFI00212</t>
  </si>
  <si>
    <t>Pekao Zrównoważony Rynku Amerykańskiego</t>
  </si>
  <si>
    <t>PIO084</t>
  </si>
  <si>
    <t>PLPPTFI00717</t>
  </si>
  <si>
    <t>Pekao PPK 2020 Spokojne Jutro</t>
  </si>
  <si>
    <t>Pekao PPK SFIO</t>
  </si>
  <si>
    <t>PIO075</t>
  </si>
  <si>
    <t>PLPPTFI00634</t>
  </si>
  <si>
    <t>Pekao PPK 2025</t>
  </si>
  <si>
    <t>PIO076</t>
  </si>
  <si>
    <t>PLPPTFI00642</t>
  </si>
  <si>
    <t>Pekao PPK 2030</t>
  </si>
  <si>
    <t>PIO077</t>
  </si>
  <si>
    <t>PLPPTFI00659</t>
  </si>
  <si>
    <t>Pekao PPK 2035</t>
  </si>
  <si>
    <t>PIO078</t>
  </si>
  <si>
    <t>PLPPTFI00667</t>
  </si>
  <si>
    <t>Pekao PPK 2040</t>
  </si>
  <si>
    <t>PIO079</t>
  </si>
  <si>
    <t>PLPPTFI00675</t>
  </si>
  <si>
    <t>Pekao PPK 2045</t>
  </si>
  <si>
    <t>PIO080</t>
  </si>
  <si>
    <t>PLPPTFI00683</t>
  </si>
  <si>
    <t>Pekao PPK 2050</t>
  </si>
  <si>
    <t>PIO081</t>
  </si>
  <si>
    <t>PLPPTFI00691</t>
  </si>
  <si>
    <t>Pekao PPK 2055</t>
  </si>
  <si>
    <t>PIO082</t>
  </si>
  <si>
    <t>PLPPTFI00709</t>
  </si>
  <si>
    <t>Pekao PPK 2060</t>
  </si>
  <si>
    <t>PIO083</t>
  </si>
  <si>
    <t>PLPPTFI00741</t>
  </si>
  <si>
    <t>Pekao PPK 2065</t>
  </si>
  <si>
    <t>W przypadku, gdy JU danej kategorii nie były zbyte - w tabeli prezentowana stawka, jak dla JU głównej (A)</t>
  </si>
  <si>
    <r>
      <rPr>
        <b/>
        <sz val="11"/>
        <color theme="1"/>
        <rFont val="Arial"/>
        <family val="2"/>
        <charset val="238"/>
      </rPr>
      <t>Wartości WKC</t>
    </r>
    <r>
      <rPr>
        <sz val="11"/>
        <color theme="1"/>
        <rFont val="Arial"/>
        <family val="2"/>
        <charset val="238"/>
      </rPr>
      <t xml:space="preserve"> - zgodnie z prezentacją w Prospektach Informacyjnych ogłoszonych </t>
    </r>
    <r>
      <rPr>
        <b/>
        <sz val="11"/>
        <color theme="1"/>
        <rFont val="Arial"/>
        <family val="2"/>
        <charset val="238"/>
      </rPr>
      <t>28.05.2021</t>
    </r>
    <r>
      <rPr>
        <sz val="11"/>
        <color theme="1"/>
        <rFont val="Arial"/>
        <family val="2"/>
        <charset val="238"/>
      </rPr>
      <t xml:space="preserve"> (na podstawie danych z 2020)</t>
    </r>
  </si>
  <si>
    <t>-+-</t>
  </si>
  <si>
    <t>nie są prezentowane stawki WKC dla funduszy nie działających przez cały rok 2020</t>
  </si>
  <si>
    <t>Nie są prezentowane wartości WKC dla kategorii wprowadzonych 31.12.2020</t>
  </si>
  <si>
    <r>
      <rPr>
        <b/>
        <sz val="11"/>
        <color theme="1"/>
        <rFont val="Arial"/>
        <family val="2"/>
        <charset val="238"/>
      </rPr>
      <t>Wartości opłat bieżących</t>
    </r>
    <r>
      <rPr>
        <sz val="11"/>
        <color theme="1"/>
        <rFont val="Arial"/>
        <family val="2"/>
        <charset val="238"/>
      </rPr>
      <t xml:space="preserve"> - według stanu ogłoszonego w 2021 (data aktualizacji z wprowadzeniem tej stawki - zaprezentowana)</t>
    </r>
  </si>
  <si>
    <t>Wartość wskaźnika opłat bieżących obejmuje również opłaty ponoszone w funduszach wchodzących w skład portfela subfunduszu.</t>
  </si>
  <si>
    <t>W przypadku, gdy w trakcie roku stawka wynagrodzenia za zarządzanie, będącego ważnym składnikiem opłat bieżących ulega zmianie - ogłaszana jest aktualizacja dokumentu KII ze stawką uwzględniającą zmieniony poziom wynagrodzenia za zarządzanie oraz inne koszty - według wyliczenia za rok poprzedni</t>
  </si>
  <si>
    <t>+</t>
  </si>
  <si>
    <t>szacowane, na podstawie stawki wynagrodzenia za zarządzanie (subfundusz nie działał przez pełny rok bilansowy)</t>
  </si>
  <si>
    <t>szacowane, na podstawie stawki wynagrodzenia za zarządzanie (subfundusz nie działał przez pełny rok bilansowy 2020)</t>
  </si>
  <si>
    <t>W przypadku, gdy w trakcie roku stawka wynagrodzenia za zarządzanie, będącego ważnym składnikiem opłat bieżących ulega zmianie - ogłaszana jest aktualizacja dokumentu KII ze stawką uwzględniającą zmieniony poziom wynagrodzenia za zarządzanie oraz inne koszty - według wyliczenia za rok poprzedni (2020)</t>
  </si>
  <si>
    <t>Wartość wskaźnika opłat bieżących obejmuje również opłaty ponoszone w funduszach wchodzących w skład portfela subfunduszu (gdy subfundusz inwestuje w tytuły uczestnictwa funduszy zagranicznych).</t>
  </si>
  <si>
    <t xml:space="preserve">. . </t>
  </si>
  <si>
    <t>rok 2020</t>
  </si>
  <si>
    <t>Zasady wyliczania Wskażnika Kosztów Całkowitych (WKC / TER)  i stawki Opłat Bieżących (ongoing charges) są różne - wynikają z innych przepisów</t>
  </si>
  <si>
    <t>W przypadku, gdy JU danej kategorii nie były zbyte - w tabeli prezentowana stawka, jak dla JU kategorii głównej (A)</t>
  </si>
  <si>
    <t>Okresowe informacje dot kosztów i opłat - dla funduszy / subfunduszy zarządzanych przez Pekao TFI S.A.</t>
  </si>
  <si>
    <t>Prezentowane wskaźniki</t>
  </si>
  <si>
    <t>WKC</t>
  </si>
  <si>
    <t>Wskaźnik kosztów całkowitych</t>
  </si>
  <si>
    <t>Uwagi do prezentacji</t>
  </si>
  <si>
    <t>Nazwy funduszy - jak na datę przygotowania zestawienia</t>
  </si>
  <si>
    <t xml:space="preserve">Przez cały rok obowiązuje publikacja WKC oraz opłat bieżących wyliczonych na podstawie danych za rok poprzedni </t>
  </si>
  <si>
    <t>W przypadku, gdy przy braku zbycia Jednostek Uczestnictwa danej kategorii wycena aktywów netto przypisana do danej innej kategorii jest jednakowa - wskaźniki są przepisane jak dla jednostek uczestnictwa tej kategorii</t>
  </si>
  <si>
    <t>Fundusze inwestycyjne w Polsce wyliczają (za okres pełnego roku) dwa wskaźniki kosztów i opłat:</t>
  </si>
  <si>
    <t>(a)</t>
  </si>
  <si>
    <t>(b)</t>
  </si>
  <si>
    <t xml:space="preserve">Podstawa prawna dla wskaźnika opłat bieżących: Sekcja 3 ‘Opłaty’ Rozporządzenia Komisji (UE) NR 583/2010 z 1 lipca 2010 w sprawie wykonania dyrektywy Parlamentu Europejskiego i Rady 2009/65/WE w zakresie kluczowych informacji dla inwestorów i warunków, które należy spełnić w przypadku dostarczania kluczowych informacji dla inwestorów lub prospektu emisyjnego na trwałym nośniku innym niż papier lub za pośrednictwem strony internetowej. </t>
  </si>
  <si>
    <t xml:space="preserve">Ze względu na różne podstawy prawne zasady wyliczania wskaźników różnią się. </t>
  </si>
  <si>
    <t>Prospekty Informacyjne</t>
  </si>
  <si>
    <t>https://pekaotfi.pl/dokumenty?open-tab=4</t>
  </si>
  <si>
    <t>Dokumenty Kluczowe informacje dla Uczestników</t>
  </si>
  <si>
    <t>https://pekaotfi.pl/dokumenty?open-tab=3</t>
  </si>
  <si>
    <t>Sprawozdania okresowe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</si>
  <si>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</si>
  <si>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</si>
  <si>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</si>
  <si>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Skład portfela lokat</t>
  </si>
  <si>
    <t xml:space="preserve">https://pekaotfi.pl/dokumenty/archiwum?open-tab=4 </t>
  </si>
  <si>
    <t>Zestawienie przygotowane zgodnie ze standardem IZFIA</t>
  </si>
  <si>
    <t>https://www.izfa.pl/</t>
  </si>
  <si>
    <r>
      <rPr>
        <b/>
        <sz val="11"/>
        <color theme="1"/>
        <rFont val="Calibri"/>
        <family val="2"/>
        <charset val="238"/>
        <scheme val="minor"/>
      </rPr>
      <t>WKC wskaźnik kosztów całkowityc</t>
    </r>
    <r>
      <rPr>
        <sz val="11"/>
        <color theme="1"/>
        <rFont val="Calibri"/>
        <family val="2"/>
        <charset val="238"/>
        <scheme val="minor"/>
      </rPr>
      <t xml:space="preserve">h (ang.: Total Expense Ratio) – ujawniany w prospekcie informacyjnym każdego z funduszy </t>
    </r>
  </si>
  <si>
    <r>
      <rPr>
        <b/>
        <sz val="11"/>
        <color theme="1"/>
        <rFont val="Calibri"/>
        <family val="2"/>
        <charset val="238"/>
        <scheme val="minor"/>
      </rPr>
      <t>OB wskaźnik opłat bieżących</t>
    </r>
    <r>
      <rPr>
        <sz val="11"/>
        <color theme="1"/>
        <rFont val="Calibri"/>
        <family val="2"/>
        <charset val="238"/>
        <scheme val="minor"/>
      </rPr>
      <t xml:space="preserve"> (ang.: Ongoing Costs) – prezentowany w dokumencie Kluczowe informacje dla inwestora </t>
    </r>
  </si>
  <si>
    <t>Podstawa prawna: dla WKC: Załącznik nr 1 do Rozporządzenia Ministra Finansów z 22 maja 2013 w sprawie prospektu informacyjnego funduszu inwestycyjnego otwartego i specjalistycznego funduszu inwestycyjnego otwartego oraz wyliczania wskaźnika zysku do ryzyka tych funduszy (t.j. Dz.U. z 2018 poz. 2202)</t>
  </si>
  <si>
    <t>Przepisy dopuszczają ponadto prezentację wskaźnika opłat bieżących uzupełnionego o opłatę zmienną za zarządzanie, a także Syntetycznego Wskaźnika Kosztów Całkowitych lub Syntetyczną Wartość Zakładanych Kosztów Całkowitych. 
.. w niniejszym nie są one przedstawiane</t>
  </si>
  <si>
    <t>TAK</t>
  </si>
  <si>
    <t>koszty pokrywane przez TFI (pomniejszenie kosztów funduszu - pozycja o charakterze dodatnim)</t>
  </si>
  <si>
    <t>NIE</t>
  </si>
  <si>
    <t>ważony udziałem wskaźnik opłat bieżących w funduszach zagranicznych nabytych do portfela lokat</t>
  </si>
  <si>
    <t>świadczenia wynikające z realizacji umów, których przedmiotem są instrumenty pochodne</t>
  </si>
  <si>
    <t>podatki od przychodów z lokat (dywidendy, odsetki)</t>
  </si>
  <si>
    <t>koszty odsetkowe (amortyzacja premii, odsetki od kredytów i pożyczek, koszty transakcji sell-buy-back)</t>
  </si>
  <si>
    <t>ujemne saldo różnic kursowych</t>
  </si>
  <si>
    <t>opłaty i prowizje transakcyjne (maklerskie, brokerskie) związane z nabywaniem i zbywaniem składników portfela</t>
  </si>
  <si>
    <t xml:space="preserve">     inne koszty (usługi prawne, doradztwo, rejestracja i zezwolenia, usługi wydawnicze, podatki administracyjne, opłaty bankowe)</t>
  </si>
  <si>
    <t xml:space="preserve">     audyt</t>
  </si>
  <si>
    <t xml:space="preserve">     rachunkowość funduszu</t>
  </si>
  <si>
    <t xml:space="preserve">     depozytariusz</t>
  </si>
  <si>
    <t xml:space="preserve">      agent transferowy</t>
  </si>
  <si>
    <t xml:space="preserve">     wynagrodzenie podmiotów zarządzających portfelem funduszu</t>
  </si>
  <si>
    <t>opłaty związane z administrowaniem i nadzorem nad funduszem (ponad management fee), w tym:</t>
  </si>
  <si>
    <t>opłata za zarządzanie uzależniona od wyników (performance fee)</t>
  </si>
  <si>
    <t>opłata za zarządzanie (stała)</t>
  </si>
  <si>
    <t>Rodzaj kosztów</t>
  </si>
  <si>
    <t>na podstawie analizy IZFIA (opracowanie własne)</t>
  </si>
  <si>
    <t>Wskaźnik opłat bieżących</t>
  </si>
  <si>
    <t>PLSFIO00452</t>
  </si>
  <si>
    <t>PLSFIO00451</t>
  </si>
  <si>
    <t>PLSFIO00450</t>
  </si>
  <si>
    <t>PLSFIO00449</t>
  </si>
  <si>
    <t>PLSFIO00448</t>
  </si>
  <si>
    <t>PLSFIO00447</t>
  </si>
  <si>
    <t>PLSFIO00446</t>
  </si>
  <si>
    <t>PLSFIO00482</t>
  </si>
  <si>
    <t>PLSFIO00445</t>
  </si>
  <si>
    <t>PLSFIO00495</t>
  </si>
  <si>
    <t>PLSFIO00488</t>
  </si>
  <si>
    <t>PLFIO000342</t>
  </si>
  <si>
    <t>Pekao Alternatywny – Globalnego Dochodu</t>
  </si>
  <si>
    <t>Pekao Alternatywny – Absolutnej Stopy Zwrotu</t>
  </si>
  <si>
    <t>rok 2019</t>
  </si>
  <si>
    <t>***</t>
  </si>
  <si>
    <t>W przypadku, gdy w trakcie roku stawka wynagrodzenia za zarządzanie, będącego ważnym składnikiem opłat bieżących ulega zmianie - ogłaszana jest aktualizacja dokumentu KII ze stawką uwzględniającą zmieniony poziom wynagrodzenia za zarządzanie. Inne koszty nie są szacowane - subfundusz powstał w 2021</t>
  </si>
  <si>
    <t>Wskaźniki są wyliczane dla jednostek uczestnictwa, które były wskazane w prospekcie informacyjnym w roku 2021</t>
  </si>
  <si>
    <t>Fundusze publikują sprawozdania finansowe okresowe (półroczne i roczne)</t>
  </si>
  <si>
    <t>Nie są prezentowane wartości WKC dla kategorii wprowadzonych 31.12.2020 ani 1.11.2021</t>
  </si>
  <si>
    <t>Wartości WKC nie są aktualizowane w trakcie roku</t>
  </si>
  <si>
    <t>akualizacja stawek</t>
  </si>
  <si>
    <t>WKC nie jest aktualizowane w trakcie roku</t>
  </si>
  <si>
    <t>Wskaźnik opłat bieżących może zostać zaktualizowany w trakcie roku, w sytuacji istotnej zmiany stawek kosztów (dotyczy to stawek wynagrodzenia za zarządzanie)</t>
  </si>
  <si>
    <t xml:space="preserve">* </t>
  </si>
  <si>
    <t>Wskaźnik opłat bieżących (OB - w KIID)</t>
  </si>
  <si>
    <t>Wskaźnik Kosztów Całkowitych 
(WKC w prospekcie informacyjnym)</t>
  </si>
  <si>
    <t>OB</t>
  </si>
  <si>
    <t>rok 2022</t>
  </si>
  <si>
    <t>W przypadku, gdy w trakcie roku stawka wynagrodzenia za zarządzanie, będącego ważnym składnikiem opłat bieżących ulega zmianie - ogłaszana jest aktualizacja dokumentu KII ze stawką uwzględniającą zmieniony poziom wynagrodzenia za zarządzanie oraz inne koszty - według wyliczenia za rok ostatniego ustalenia kosztów (2020)</t>
  </si>
  <si>
    <t>najnowsza:</t>
  </si>
  <si>
    <t>nie działał przez pełny rok 2020</t>
  </si>
  <si>
    <r>
      <rPr>
        <b/>
        <sz val="11"/>
        <color theme="1"/>
        <rFont val="Arial"/>
        <family val="2"/>
        <charset val="238"/>
      </rPr>
      <t>Wartości opłat bieżących</t>
    </r>
    <r>
      <rPr>
        <sz val="11"/>
        <color theme="1"/>
        <rFont val="Arial"/>
        <family val="2"/>
        <charset val="238"/>
      </rPr>
      <t xml:space="preserve"> - według stanu ogłoszonego w 2021 (data aktualizacji z wprowadzeniem tej stawki - zaprezentowana) - według kosztów w roku </t>
    </r>
    <r>
      <rPr>
        <b/>
        <sz val="14"/>
        <color theme="1"/>
        <rFont val="Arial"/>
        <family val="2"/>
        <charset val="238"/>
      </rPr>
      <t>2020</t>
    </r>
  </si>
  <si>
    <r>
      <rPr>
        <b/>
        <sz val="11"/>
        <color theme="1"/>
        <rFont val="Arial"/>
        <family val="2"/>
        <charset val="238"/>
      </rPr>
      <t>Wartości WKC</t>
    </r>
    <r>
      <rPr>
        <sz val="11"/>
        <color theme="1"/>
        <rFont val="Arial"/>
        <family val="2"/>
        <charset val="238"/>
      </rPr>
      <t xml:space="preserve"> - zgodnie z prezentacją w Prospektach Informacyjnych ogłoszonych </t>
    </r>
    <r>
      <rPr>
        <b/>
        <sz val="11"/>
        <color theme="1"/>
        <rFont val="Arial"/>
        <family val="2"/>
        <charset val="238"/>
      </rPr>
      <t>28.05.2021</t>
    </r>
    <r>
      <rPr>
        <sz val="11"/>
        <color theme="1"/>
        <rFont val="Arial"/>
        <family val="2"/>
        <charset val="238"/>
      </rPr>
      <t xml:space="preserve"> (na podstawie danych z </t>
    </r>
    <r>
      <rPr>
        <b/>
        <sz val="14"/>
        <color theme="1"/>
        <rFont val="Arial"/>
        <family val="2"/>
        <charset val="238"/>
      </rPr>
      <t>2020</t>
    </r>
    <r>
      <rPr>
        <sz val="11"/>
        <color theme="1"/>
        <rFont val="Arial"/>
        <family val="2"/>
        <charset val="238"/>
      </rPr>
      <t>)</t>
    </r>
  </si>
  <si>
    <t>Wartość wskaźnika opłat bieżących obejmuje również opłaty ponoszone w funduszach wchodzących w skład portfela subfunduszu (odpowiednie wskaźniki 'ongoing cost' z KII - ważone udziałem w portfelu lokat).</t>
  </si>
  <si>
    <t>WKC
B</t>
  </si>
  <si>
    <t>WKC
P</t>
  </si>
  <si>
    <r>
      <rPr>
        <b/>
        <sz val="11"/>
        <color theme="1"/>
        <rFont val="Arial"/>
        <family val="2"/>
        <charset val="238"/>
      </rPr>
      <t>Wartości opłat bieżących</t>
    </r>
    <r>
      <rPr>
        <sz val="11"/>
        <color theme="1"/>
        <rFont val="Arial"/>
        <family val="2"/>
        <charset val="238"/>
      </rPr>
      <t xml:space="preserve"> - według stanu ogłoszonego w 2021 (data aktualizacji z wprowadzeniem tej stawki - zaprezentowana) - według kosztów w roku </t>
    </r>
    <r>
      <rPr>
        <b/>
        <sz val="14"/>
        <color theme="1"/>
        <rFont val="Arial"/>
        <family val="2"/>
        <charset val="238"/>
      </rPr>
      <t>2021</t>
    </r>
  </si>
  <si>
    <t>Wartości WKC nie są aktualizowane w trakcie roku (następuje jednorazowa w roku ich aktualizacja)</t>
  </si>
  <si>
    <t>Nie są prezentowane stawki WKC dla subfunduszy nie działających przez cały rok 2020</t>
  </si>
  <si>
    <t>kolorem - wyróżnione są stawki zmienione względem poprzedniego zestawienia</t>
  </si>
  <si>
    <t xml:space="preserve">Stawka z uwzględnieniem kosztów poniesionych w 2022.  Prezentowana stawka opłat uwzględnia stawkę wynagrodzenia za zarządzanie aktualna na moment ogłaszania dokumentu KK. W przypadku, gdy w trakcie roku stawka wynagrodzenia za zarządzanie, będącego ważnym składnikiem opłat bieżących ulega zmianie - ogłaszana jest aktualizacja dokumentu KII ze stawką uwzględniającą zmieniony poziom wynagrodzenia za zarządzanie oraz inne koszty - według wyliczenia za rok ostatniego ustalenia tych kosztów.  </t>
  </si>
  <si>
    <t xml:space="preserve">Obowiązuje zasada aktualizcji wskaźnika opłat bieżących w dokumencie KII, gdy (na podstawie decyzji Zarządu) stawka stosowanego wynagrodzenia za zarządzanie ulega zmianie.  Zmiana stawki odbywa się przy zachowaniu innych, niż wynagrodzenie za zarządzanie składników stawki opłat bieżących. </t>
  </si>
  <si>
    <t>Publikacja informacji od 11.02.2022</t>
  </si>
  <si>
    <t>połączony (przejęty) - w 2022</t>
  </si>
  <si>
    <t>wersja 2.5</t>
  </si>
  <si>
    <t>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</si>
</sst>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\ _z_ł_-;\-* #,##0.00\ _z_ł_-;_-* &quot;-&quot;??\ _z_ł_-;_-@_-"/>
    <numFmt numFmtId="164" formatCode="#,##0."/>
    <numFmt numFmtId="165" formatCode="0.000"/>
    <numFmt numFmtId="166" formatCode="0.00##%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rgb="FFD71920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2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 indent="2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8" fillId="0" borderId="1" xfId="0" quotePrefix="1" applyNumberFormat="1" applyFon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65" fontId="9" fillId="0" borderId="1" xfId="0" applyNumberFormat="1" applyFont="1" applyFill="1" applyBorder="1"/>
    <xf numFmtId="165" fontId="0" fillId="0" borderId="1" xfId="0" applyNumberFormat="1" applyFill="1" applyBorder="1"/>
    <xf numFmtId="166" fontId="0" fillId="0" borderId="1" xfId="1" applyNumberFormat="1" applyFont="1" applyFill="1" applyBorder="1"/>
    <xf numFmtId="14" fontId="0" fillId="0" borderId="0" xfId="0" applyNumberFormat="1" applyFill="1" applyBorder="1" applyAlignment="1">
      <alignment horizontal="right"/>
    </xf>
    <xf numFmtId="14" fontId="0" fillId="0" borderId="0" xfId="0" quotePrefix="1" applyNumberFormat="1" applyFill="1" applyBorder="1" applyAlignment="1">
      <alignment horizontal="right"/>
    </xf>
    <xf numFmtId="10" fontId="3" fillId="0" borderId="0" xfId="0" applyNumberFormat="1" applyFont="1" applyFill="1" applyAlignment="1">
      <alignment horizontal="right" indent="1"/>
    </xf>
    <xf numFmtId="165" fontId="3" fillId="0" borderId="0" xfId="0" applyNumberFormat="1" applyFont="1" applyFill="1" applyBorder="1"/>
    <xf numFmtId="165" fontId="0" fillId="0" borderId="0" xfId="0" applyNumberFormat="1" applyFill="1" applyBorder="1"/>
    <xf numFmtId="166" fontId="0" fillId="0" borderId="0" xfId="1" applyNumberFormat="1" applyFont="1" applyFill="1" applyBorder="1"/>
    <xf numFmtId="10" fontId="3" fillId="0" borderId="0" xfId="0" applyNumberFormat="1" applyFont="1" applyFill="1" applyBorder="1" applyAlignment="1">
      <alignment horizontal="right" indent="2"/>
    </xf>
    <xf numFmtId="165" fontId="3" fillId="0" borderId="0" xfId="0" quotePrefix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10" fontId="3" fillId="0" borderId="0" xfId="0" applyNumberFormat="1" applyFont="1" applyFill="1" applyAlignment="1">
      <alignment horizontal="right" indent="2"/>
    </xf>
    <xf numFmtId="0" fontId="3" fillId="0" borderId="0" xfId="0" quotePrefix="1" applyFont="1" applyFill="1" applyAlignment="1">
      <alignment horizontal="right" indent="1"/>
    </xf>
    <xf numFmtId="10" fontId="3" fillId="0" borderId="0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 indent="2"/>
    </xf>
    <xf numFmtId="164" fontId="3" fillId="0" borderId="0" xfId="0" applyNumberFormat="1" applyFont="1" applyFill="1" applyBorder="1" applyAlignment="1">
      <alignment horizontal="right" indent="1"/>
    </xf>
    <xf numFmtId="165" fontId="8" fillId="0" borderId="1" xfId="0" applyNumberFormat="1" applyFont="1" applyFill="1" applyBorder="1"/>
    <xf numFmtId="165" fontId="0" fillId="0" borderId="0" xfId="0" quotePrefix="1" applyNumberFormat="1" applyFill="1" applyBorder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wrapText="1"/>
    </xf>
    <xf numFmtId="0" fontId="13" fillId="0" borderId="0" xfId="2" applyFont="1" applyAlignment="1">
      <alignment horizontal="left" vertical="top" indent="2"/>
    </xf>
    <xf numFmtId="0" fontId="17" fillId="0" borderId="3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4" xfId="3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166" fontId="0" fillId="0" borderId="6" xfId="1" applyNumberFormat="1" applyFont="1" applyFill="1" applyBorder="1"/>
    <xf numFmtId="166" fontId="0" fillId="0" borderId="5" xfId="1" applyNumberFormat="1" applyFont="1" applyFill="1" applyBorder="1"/>
    <xf numFmtId="14" fontId="0" fillId="0" borderId="5" xfId="0" applyNumberFormat="1" applyFill="1" applyBorder="1" applyAlignment="1">
      <alignment horizontal="right"/>
    </xf>
    <xf numFmtId="165" fontId="0" fillId="0" borderId="6" xfId="0" applyNumberFormat="1" applyFill="1" applyBorder="1" applyAlignment="1">
      <alignment horizontal="right"/>
    </xf>
    <xf numFmtId="165" fontId="0" fillId="0" borderId="6" xfId="0" quotePrefix="1" applyNumberFormat="1" applyFill="1" applyBorder="1" applyAlignment="1">
      <alignment horizontal="right"/>
    </xf>
    <xf numFmtId="165" fontId="3" fillId="0" borderId="5" xfId="0" quotePrefix="1" applyNumberFormat="1" applyFont="1" applyFill="1" applyBorder="1" applyAlignment="1">
      <alignment horizontal="right"/>
    </xf>
    <xf numFmtId="165" fontId="3" fillId="0" borderId="6" xfId="0" quotePrefix="1" applyNumberFormat="1" applyFont="1" applyFill="1" applyBorder="1" applyAlignment="1">
      <alignment horizontal="right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14" fillId="0" borderId="11" xfId="3" applyFont="1" applyBorder="1" applyAlignment="1">
      <alignment horizontal="left" wrapText="1"/>
    </xf>
    <xf numFmtId="0" fontId="14" fillId="0" borderId="12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4" fillId="0" borderId="14" xfId="3" applyFont="1" applyBorder="1" applyAlignment="1">
      <alignment horizontal="left" wrapText="1"/>
    </xf>
    <xf numFmtId="0" fontId="14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4" fillId="3" borderId="14" xfId="3" applyFont="1" applyFill="1" applyBorder="1" applyAlignment="1">
      <alignment wrapText="1"/>
    </xf>
    <xf numFmtId="0" fontId="15" fillId="3" borderId="14" xfId="3" applyFont="1" applyFill="1" applyBorder="1" applyAlignment="1">
      <alignment vertical="center" wrapText="1"/>
    </xf>
    <xf numFmtId="0" fontId="14" fillId="0" borderId="14" xfId="3" applyFont="1" applyBorder="1" applyAlignment="1">
      <alignment wrapText="1"/>
    </xf>
    <xf numFmtId="0" fontId="14" fillId="0" borderId="16" xfId="3" applyFont="1" applyBorder="1" applyAlignment="1">
      <alignment horizontal="center" vertical="center"/>
    </xf>
    <xf numFmtId="0" fontId="14" fillId="0" borderId="17" xfId="3" applyFont="1" applyBorder="1" applyAlignment="1">
      <alignment wrapText="1"/>
    </xf>
    <xf numFmtId="0" fontId="14" fillId="0" borderId="18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0" fillId="0" borderId="0" xfId="0" quotePrefix="1" applyAlignment="1">
      <alignment vertical="top"/>
    </xf>
    <xf numFmtId="0" fontId="0" fillId="0" borderId="0" xfId="0" applyAlignment="1">
      <alignment horizontal="right" vertical="top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14" fontId="19" fillId="0" borderId="0" xfId="0" applyNumberFormat="1" applyFont="1" applyFill="1" applyAlignment="1">
      <alignment horizontal="center"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3" fillId="4" borderId="0" xfId="0" applyFont="1" applyFill="1"/>
    <xf numFmtId="0" fontId="3" fillId="0" borderId="0" xfId="0" applyFont="1" applyFill="1" applyAlignment="1">
      <alignment horizontal="right" vertical="top" indent="1"/>
    </xf>
    <xf numFmtId="0" fontId="3" fillId="0" borderId="0" xfId="0" quotePrefix="1" applyFont="1" applyFill="1" applyAlignment="1">
      <alignment horizontal="right" vertical="top" inden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21" fillId="5" borderId="0" xfId="0" applyNumberFormat="1" applyFont="1" applyFill="1" applyBorder="1" applyAlignment="1">
      <alignment horizontal="left" inden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4" fillId="2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4" fillId="0" borderId="15" xfId="3" applyFont="1" applyBorder="1" applyAlignment="1">
      <alignment horizontal="center" vertical="center"/>
    </xf>
    <xf numFmtId="0" fontId="14" fillId="0" borderId="15" xfId="3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16" xfId="3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6">
    <cellStyle name="Dziesiętny 2" xfId="4" xr:uid="{00000000-0005-0000-0000-000000000000}"/>
    <cellStyle name="Hiperłącze" xfId="2" builtinId="8"/>
    <cellStyle name="Normalny" xfId="0" builtinId="0"/>
    <cellStyle name="Normalny 2" xfId="3" xr:uid="{00000000-0005-0000-0000-000003000000}"/>
    <cellStyle name="Procentowy" xfId="1" builtinId="5"/>
    <cellStyle name="Procentowy 2" xfId="5" xr:uid="{00000000-0005-0000-0000-000005000000}"/>
  </cellStyles>
  <dxfs count="210"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</dxf>
    <dxf>
      <numFmt numFmtId="166" formatCode="0.00##%"/>
      <fill>
        <patternFill patternType="none">
          <fgColor indexed="64"/>
          <bgColor indexed="65"/>
        </patternFill>
      </fill>
    </dxf>
    <dxf>
      <numFmt numFmtId="165" formatCode="0.0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</dxf>
    <dxf>
      <numFmt numFmtId="166" formatCode="0.00##%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vertical/>
      </border>
    </dxf>
    <dxf>
      <numFmt numFmtId="165" formatCode="0.000"/>
      <fill>
        <patternFill patternType="none">
          <fgColor indexed="64"/>
          <bgColor indexed="65"/>
        </patternFill>
      </fill>
    </dxf>
    <dxf>
      <numFmt numFmtId="165" formatCode="0.000"/>
      <fill>
        <patternFill patternType="none">
          <fgColor indexed="64"/>
          <bgColor indexed="65"/>
        </patternFill>
      </fill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hair">
          <color theme="0" tint="-0.34998626667073579"/>
        </bottom>
        <vertical/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i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indexed="65"/>
        </patternFill>
      </fill>
    </dxf>
    <dxf>
      <numFmt numFmtId="166" formatCode="0.00##%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vertical/>
      </border>
    </dxf>
    <dxf>
      <numFmt numFmtId="165" formatCode="0.000"/>
      <fill>
        <patternFill patternType="none">
          <fgColor indexed="64"/>
          <bgColor indexed="65"/>
        </patternFill>
      </fill>
    </dxf>
    <dxf>
      <numFmt numFmtId="165" formatCode="0.000"/>
      <fill>
        <patternFill patternType="none">
          <fgColor indexed="64"/>
          <bgColor indexed="65"/>
        </patternFill>
      </fill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hair">
          <color theme="0" tint="-0.34998626667073579"/>
        </bottom>
        <vertical/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i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</dxf>
    <dxf>
      <numFmt numFmtId="166" formatCode="0.00##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</border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i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</dxf>
    <dxf>
      <numFmt numFmtId="166" formatCode="0.00##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</border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i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</dxf>
    <dxf>
      <numFmt numFmtId="166" formatCode="0.00##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</border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i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rgb="FF000000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numFmt numFmtId="165" formatCode="0.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0" tint="-0.34998626667073579"/>
        </bottom>
        <vertical/>
        <horizontal/>
      </border>
    </dxf>
    <dxf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hair">
          <color theme="0" tint="-0.34998626667073579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hair">
          <color theme="0" tint="-0.34998626667073579"/>
        </bottom>
      </border>
    </dxf>
    <dxf>
      <font>
        <name val="Arial"/>
        <family val="2"/>
        <charset val="238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family val="2"/>
        <charset val="238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family val="2"/>
        <charset val="238"/>
        <scheme val="none"/>
      </font>
      <numFmt numFmtId="19" formatCode="d/mm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family val="2"/>
        <charset val="238"/>
        <scheme val="none"/>
      </font>
      <numFmt numFmtId="166" formatCode="0.00##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i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#,##0."/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rgb="FF000000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209"/>
      <tableStyleElement type="headerRow" dxfId="208"/>
      <tableStyleElement type="totalRow" dxfId="207"/>
      <tableStyleElement type="firstRowStripe" dxfId="206"/>
      <tableStyleElement type="secondRowStripe" dxfId="205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822695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82D8DA3-342E-4A09-A9FB-925C690A5C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123825</xdr:rowOff>
    </xdr:from>
    <xdr:to>
      <xdr:col>3</xdr:col>
      <xdr:colOff>1469337</xdr:colOff>
      <xdr:row>3</xdr:row>
      <xdr:rowOff>67945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50DEB4D-5AD9-4F66-BC73-CB234478E0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2669487" cy="515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526362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D8CE748-0162-4997-9A4F-0E1CA7F348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526362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5AAC84D-DCC8-4819-89A4-4FC03856D6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526362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7BB8EBD-8050-4153-9CFE-04D53EE716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526362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92881D0-1741-4D9D-A5E7-FA95F4CC3B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3</xdr:col>
      <xdr:colOff>526362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FDCB0A4-BA6C-46EC-A45C-BB5E1B0CD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23825"/>
          <a:ext cx="2669487" cy="4679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123825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B5C16A54-78B7-421B-9BAC-2461F52650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3825"/>
          <a:ext cx="2669487" cy="46799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123825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59225967-E511-48E9-A93F-9D7C71775C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3825"/>
          <a:ext cx="2669487" cy="46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/Dzialy/FA/InformacjeOFunduszach/Inne/Lista%20rachunk&#243;w%20powierniczyc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ki (Aktywne)"/>
      <sheetName val="Rachunki (Rozliczeniowe w wal)"/>
      <sheetName val="Rachunki dla funduszy"/>
      <sheetName val="Rachunki u Depozytariusza"/>
      <sheetName val="Numery skrócone funduszy"/>
      <sheetName val="Rach VAT"/>
      <sheetName val="KAS-Mikrorachunki"/>
      <sheetName val="Rachunki poza depozytariuszem"/>
      <sheetName val="Rach. podstawowe"/>
      <sheetName val="Rach. podst i EUR"/>
      <sheetName val="Rach. DEPOZ ZABEZP"/>
      <sheetName val="Rach. nabyć"/>
      <sheetName val="Rach. odkupień"/>
      <sheetName val="Rach. konwersji"/>
      <sheetName val="Rach. w I_O"/>
      <sheetName val="SSI_05 12 2008"/>
      <sheetName val="SSI 20081027"/>
      <sheetName val="SSI 20080827"/>
      <sheetName val="Rachunki PPK - w Pekao"/>
      <sheetName val="Rachunki bankowe w AVS_"/>
      <sheetName val="Rach kredytowe (I_O)"/>
      <sheetName val="SSI 201401"/>
      <sheetName val="SSI"/>
      <sheetName val="Rachunki Biura Makl"/>
      <sheetName val="Rachunki - zmiana 20130125"/>
      <sheetName val="NOWE Rachunki w I_O 2013"/>
      <sheetName val="Konta do AVS"/>
      <sheetName val="Konta księgowe rachunków"/>
      <sheetName val="Waluty"/>
      <sheetName val="Numery SWIFT (BIC)"/>
      <sheetName val="Waluty - BHW 20180502"/>
      <sheetName val="Oznaczenia IBAN Int'l"/>
      <sheetName val="Oznaczenia IBAN polskich banków"/>
      <sheetName val="KRAJE AVS"/>
      <sheetName val="KRAJE I ORG MIĘDZYARODOWE"/>
      <sheetName val="Table A.1"/>
      <sheetName val="SSI Turcja od 201211"/>
      <sheetName val="Eq SSI_4.03.2009"/>
      <sheetName val="Debt SSI 9.03.2009"/>
      <sheetName val="Lista do wykreslenia"/>
      <sheetName val="rach w BHW"/>
      <sheetName val="Numery subpowiernicze zagranicz"/>
      <sheetName val="BACA 200810 internal deposit"/>
      <sheetName val="Klasyfikacja_Instytucji"/>
      <sheetName val="Dane funduszy - publikacje"/>
      <sheetName val="SSI Europe 200808"/>
      <sheetName val="SSI BONY"/>
      <sheetName val="SSI Keller"/>
      <sheetName val="US funds SSI"/>
      <sheetName val="EQ SSI"/>
      <sheetName val="Bułgaria"/>
      <sheetName val="Rosja"/>
      <sheetName val="exBPH"/>
      <sheetName val="nBPH"/>
      <sheetName val="Pekao V 2008"/>
      <sheetName val="Subpowiernicze w bankach"/>
      <sheetName val="Subpowiernicze - ING"/>
      <sheetName val="DM BZ WBK - pochodne"/>
      <sheetName val="RACH NABYĆ i pom w BPH"/>
      <sheetName val="Zestawienie Pekao SA 7.07.2004"/>
      <sheetName val="Uzupełnione nowe- fuzja"/>
      <sheetName val="Rachunki u Depozytariusza (old)"/>
      <sheetName val="IBANy 200711"/>
      <sheetName val="Rachunki TFI w Pekao"/>
      <sheetName val="Rach kredytowe (I_O) (STARE)"/>
      <sheetName val="Rachunki u Depozytariusza (DPO)"/>
      <sheetName val="Rachunki do przeniesienia do IO"/>
      <sheetName val="Lista rachunków powierniczych"/>
    </sheetNames>
    <sheetDataSet>
      <sheetData sheetId="0"/>
      <sheetData sheetId="1"/>
      <sheetData sheetId="2"/>
      <sheetData sheetId="3">
        <row r="1">
          <cell r="A1" t="str">
            <v>Nazwa funduszu / subfunduszu</v>
          </cell>
        </row>
      </sheetData>
      <sheetData sheetId="4">
        <row r="1">
          <cell r="B1" t="str">
            <v>nr_rach pow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 t="str">
            <v>P</v>
          </cell>
        </row>
      </sheetData>
      <sheetData sheetId="27"/>
      <sheetData sheetId="28">
        <row r="1">
          <cell r="G1" t="str">
            <v>Pek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">
          <cell r="A1" t="str">
            <v>Nazwa funduszu / subfunduszu</v>
          </cell>
        </row>
      </sheetData>
      <sheetData sheetId="66"/>
      <sheetData sheetId="6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3F1954-7589-486A-BACF-EC3DBC205D21}" name="Tabela32356765689" displayName="Tabela32356765689" ref="A3:Z55" totalsRowShown="0" headerRowDxfId="201" dataDxfId="200">
  <autoFilter ref="A3:Z55" xr:uid="{00000000-0009-0000-0100-000005000000}">
    <filterColumn colId="5">
      <customFilters>
        <customFilter operator="notEqual" val=" "/>
      </customFilters>
    </filterColumn>
  </autoFilter>
  <tableColumns count="26">
    <tableColumn id="19" xr3:uid="{0E56A7E9-7F6E-46C5-80BE-CA81008A4A61}" name="lp" dataDxfId="199">
      <calculatedColumnFormula>IF(Tabela32356765689[[#This Row],[Typ funduszu]]="","",MAX(A2:A3)+1)</calculatedColumnFormula>
    </tableColumn>
    <tableColumn id="1" xr3:uid="{A09CC372-C241-47F2-96CE-A203C90F1303}" name="Identyfikator IZFiA funduszu lub subfunduszu" dataDxfId="198"/>
    <tableColumn id="2" xr3:uid="{1375A8C8-9103-4053-B52B-9E0FE0DCA2C4}" name="Kod ISIN jednostki uczestnictwa" dataDxfId="197"/>
    <tableColumn id="3" xr3:uid="{6AD66DF3-37B4-40C2-A6BF-577C77E3DDF4}" name="Nazwa funduszu lub subfunduszu" dataDxfId="196"/>
    <tableColumn id="4" xr3:uid="{E06DBAC4-B74C-4ECB-90B5-C3C40A05FA7E}" name="Fundusz" dataDxfId="195"/>
    <tableColumn id="5" xr3:uid="{80383855-1609-478E-923B-E23E384FF4FE}" name="Typ funduszu" dataDxfId="194"/>
    <tableColumn id="10" xr3:uid="{981C3968-F34F-468B-BD1B-D8B0CD6C51A6}" name="Opłaty bieżące_x000a_KII (JU kat. A)" dataDxfId="193" dataCellStyle="Procentowy"/>
    <tableColumn id="11" xr3:uid="{2BF04FFD-DE81-4AF9-9789-9178B4694075}" name="data KII" dataDxfId="192"/>
    <tableColumn id="49" xr3:uid="{BCF02838-2FEF-463C-94C5-2AA95CB7ADC5}" name="." dataDxfId="191"/>
    <tableColumn id="39" xr3:uid="{960B4488-39EA-4BA2-855E-BC879FA4757A}" name="Uwagi do stawek Opłat bieżących" dataDxfId="190"/>
    <tableColumn id="7" xr3:uid="{5A00178A-5EB9-4CC3-A8AB-400CC5646F22}" name="WKC (ogólne)" dataDxfId="189"/>
    <tableColumn id="6" xr3:uid="{314B8824-FC70-4D52-A396-7FE82C547AB9}" name="WKC_x000a_A" dataDxfId="188"/>
    <tableColumn id="13" xr3:uid="{55252494-6F6B-4ECA-91DD-A267EE4B87FA}" name="WKC_x000a_B" dataDxfId="187"/>
    <tableColumn id="8" xr3:uid="{029D6B2A-9C8D-4A7F-B662-225FA46DEA98}" name="WKC_x000a_E" dataDxfId="186"/>
    <tableColumn id="45" xr3:uid="{C13A89B6-ECD6-4483-97C0-9833A32AD425}" name="WKC_x000a_F" dataDxfId="185"/>
    <tableColumn id="9" xr3:uid="{525C66D9-EF6A-462D-A26D-D604348E52EE}" name="WKC_x000a_I" dataDxfId="184"/>
    <tableColumn id="46" xr3:uid="{13F43F4A-F5D3-4F83-A553-7CC8F3DD68BB}" name="WKC_x000a_J" dataDxfId="183"/>
    <tableColumn id="47" xr3:uid="{9EA73D56-46F7-451D-B5AA-C02BBC4E61FD}" name="WKC_x000a_K" dataDxfId="182"/>
    <tableColumn id="15" xr3:uid="{0131E558-C774-4CB4-9317-122943E98CBA}" name="WKC_x000a_L" dataDxfId="181"/>
    <tableColumn id="48" xr3:uid="{8FABC224-08ED-433C-8C09-3004C114C804}" name="WKC_x000a_P" dataDxfId="180"/>
    <tableColumn id="23" xr3:uid="{36CA37DF-3C8B-4B8B-A7E7-3D6543924613}" name="Data publikacji" dataDxfId="179"/>
    <tableColumn id="16" xr3:uid="{BFFDEC75-2784-4EE5-83B3-C318E29774FF}" name="Uwagi do WKC" dataDxfId="178"/>
    <tableColumn id="38" xr3:uid="{C153322B-D6FD-45CD-B58A-491B0449FD21}" name=" . " dataDxfId="177"/>
    <tableColumn id="12" xr3:uid="{08525259-B051-40DB-84E2-680392053642}" name="Data pierwszej wyceny JU" dataDxfId="176"/>
    <tableColumn id="20" xr3:uid="{669CA583-CD7C-4BC5-980D-6B7DE3EBC935}" name="Informacje uzupełniające" dataDxfId="175"/>
    <tableColumn id="14" xr3:uid="{B4D0AF39-168D-4319-A38D-0BBBB793E0CF}" name=". ." dataDxfId="174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1F4546E-F3BE-4EC9-9415-53E5EE8FA9C0}" name="Tabela3235676568" displayName="Tabela3235676568" ref="A3:Z55" totalsRowShown="0" headerRowDxfId="168" dataDxfId="167">
  <autoFilter ref="A3:Z55" xr:uid="{00000000-0009-0000-0100-000005000000}"/>
  <tableColumns count="26">
    <tableColumn id="19" xr3:uid="{67231D33-84B0-457C-A704-79DAA980DD74}" name="lp" dataDxfId="166"/>
    <tableColumn id="1" xr3:uid="{387E7C41-BA7E-48EC-9138-0E25448FCDA8}" name="Identyfikator IZFiA funduszu lub subfunduszu" dataDxfId="165"/>
    <tableColumn id="2" xr3:uid="{CB311C6E-AA19-4DF2-A000-9534330CEF24}" name="Kod ISIN jednostki uczestnictwa" dataDxfId="164"/>
    <tableColumn id="3" xr3:uid="{2DD18065-71DE-4AA7-9AC4-BB5BDDE7B74E}" name="Nazwa funduszu lub subfunduszu" dataDxfId="163"/>
    <tableColumn id="4" xr3:uid="{E522DEB0-C2EA-4AEB-8DE2-FA281D9BBAF7}" name="Fundusz" dataDxfId="162"/>
    <tableColumn id="5" xr3:uid="{A07360D9-F58B-4FB3-9BF0-D21C218795ED}" name="Typ funduszu" dataDxfId="161"/>
    <tableColumn id="7" xr3:uid="{52069445-3417-49E4-9781-9B0DFBA150DA}" name="WKC (ogólne)" dataDxfId="160"/>
    <tableColumn id="6" xr3:uid="{362C36FE-5509-4E3C-AE38-BBF6AAFCEA53}" name="WKC_x000a_A" dataDxfId="159"/>
    <tableColumn id="13" xr3:uid="{DEA70936-C896-4E73-8DB1-97BBFAA29B82}" name="WKC_x000a_B" dataDxfId="158"/>
    <tableColumn id="8" xr3:uid="{4F268094-43E8-4CAC-A18E-A5DAC8BF3A4F}" name="WKC_x000a_E" dataDxfId="157"/>
    <tableColumn id="45" xr3:uid="{9B111E9A-356B-4927-ABCF-428131B8E15D}" name="WKC_x000a_F" dataDxfId="156"/>
    <tableColumn id="9" xr3:uid="{C3BA23F3-47F4-461A-B1AE-86285681FDDE}" name="WKC_x000a_I" dataDxfId="155"/>
    <tableColumn id="46" xr3:uid="{094866CB-DCCE-4561-A231-10096EBFFF21}" name="WKC_x000a_J" dataDxfId="154"/>
    <tableColumn id="47" xr3:uid="{A8E7B0EC-063D-442B-8CC4-9CF631936989}" name="WKC_x000a_K" dataDxfId="153"/>
    <tableColumn id="15" xr3:uid="{A6A35DEE-0986-4399-8747-8AA9CE015FA8}" name="WKC_x000a_L" dataDxfId="152"/>
    <tableColumn id="48" xr3:uid="{B129D013-095B-4E18-9C38-14B4BADA4B2D}" name="WKC_x000a_P" dataDxfId="151"/>
    <tableColumn id="23" xr3:uid="{4594EC23-8019-4761-922B-8321627BB110}" name="Data publikacji" dataDxfId="150"/>
    <tableColumn id="16" xr3:uid="{A6202888-74F6-4D21-A192-55921D2E9D35}" name="Uwagi do WKC" dataDxfId="149"/>
    <tableColumn id="38" xr3:uid="{D9C69877-B150-4591-9A81-597D3CA3A9E6}" name=" . " dataDxfId="148"/>
    <tableColumn id="10" xr3:uid="{454CE660-F416-4886-BDB5-5AE739F017DF}" name="Opłaty bieżące_x000a_KII (JU kat. A)" dataDxfId="147" dataCellStyle="Procentowy"/>
    <tableColumn id="11" xr3:uid="{290669CC-CCF8-4FD6-82EC-8E5EAFFD9C0B}" name="data KII" dataDxfId="146"/>
    <tableColumn id="49" xr3:uid="{9A1FCB26-1B9F-481D-9636-9E32D8E580FE}" name="." dataDxfId="145"/>
    <tableColumn id="39" xr3:uid="{965ACB41-7150-4320-AC8E-E28C71B4BC15}" name="Uwagi do stawek Opłat bieżących" dataDxfId="144"/>
    <tableColumn id="12" xr3:uid="{4687F2A3-C8FC-46BD-AAFA-CAF53A8DEB9E}" name="Data pierwszej wyceny JU" dataDxfId="143"/>
    <tableColumn id="20" xr3:uid="{C825170E-4D65-4A5F-B97A-DBE6D8DCA6FF}" name="Informacje uzupełniające" dataDxfId="142"/>
    <tableColumn id="14" xr3:uid="{3F39D6A0-80AA-453B-8E40-9CB72636E2F9}" name=". ." dataDxfId="141"/>
  </tableColumns>
  <tableStyleInfo name="FI_Pekao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a323567656" displayName="Tabela323567656" ref="A3:Z55" totalsRowShown="0" headerRowDxfId="139" dataDxfId="138">
  <autoFilter ref="A3:Z55" xr:uid="{00000000-0009-0000-0100-000005000000}"/>
  <tableColumns count="26">
    <tableColumn id="19" xr3:uid="{00000000-0010-0000-0000-000013000000}" name="lp" dataDxfId="137"/>
    <tableColumn id="1" xr3:uid="{00000000-0010-0000-0000-000001000000}" name="Identyfikator IZFiA funduszu lub subfunduszu" dataDxfId="136"/>
    <tableColumn id="2" xr3:uid="{00000000-0010-0000-0000-000002000000}" name="Kod ISIN jednostki uczestnictwa" dataDxfId="135"/>
    <tableColumn id="3" xr3:uid="{00000000-0010-0000-0000-000003000000}" name="Nazwa funduszu lub subfunduszu" dataDxfId="134"/>
    <tableColumn id="4" xr3:uid="{00000000-0010-0000-0000-000004000000}" name="Fundusz" dataDxfId="133"/>
    <tableColumn id="5" xr3:uid="{00000000-0010-0000-0000-000005000000}" name="Typ funduszu" dataDxfId="132"/>
    <tableColumn id="7" xr3:uid="{00000000-0010-0000-0000-000007000000}" name="WKC (ogólne)" dataDxfId="131"/>
    <tableColumn id="6" xr3:uid="{00000000-0010-0000-0000-000006000000}" name="WKC_x000a_A" dataDxfId="130"/>
    <tableColumn id="13" xr3:uid="{3C4CE287-1E4A-4364-B351-71D3C342473E}" name="WKC_x000a_B" dataDxfId="129"/>
    <tableColumn id="8" xr3:uid="{00000000-0010-0000-0000-000008000000}" name="WKC_x000a_E" dataDxfId="128"/>
    <tableColumn id="45" xr3:uid="{00000000-0010-0000-0000-00002D000000}" name="WKC_x000a_F" dataDxfId="127"/>
    <tableColumn id="9" xr3:uid="{00000000-0010-0000-0000-000009000000}" name="WKC_x000a_I" dataDxfId="126"/>
    <tableColumn id="46" xr3:uid="{00000000-0010-0000-0000-00002E000000}" name="WKC_x000a_J" dataDxfId="125"/>
    <tableColumn id="47" xr3:uid="{00000000-0010-0000-0000-00002F000000}" name="WKC_x000a_K" dataDxfId="124"/>
    <tableColumn id="15" xr3:uid="{9559DC26-6D6A-464F-9118-D9B016F51779}" name="WKC_x000a_L" dataDxfId="123"/>
    <tableColumn id="48" xr3:uid="{00000000-0010-0000-0000-000030000000}" name="WKC_x000a_P" dataDxfId="122"/>
    <tableColumn id="23" xr3:uid="{00000000-0010-0000-0000-000017000000}" name="Data publikacji" dataDxfId="121"/>
    <tableColumn id="16" xr3:uid="{00000000-0010-0000-0000-000010000000}" name="Uwagi do WKC" dataDxfId="120"/>
    <tableColumn id="38" xr3:uid="{00000000-0010-0000-0000-000026000000}" name=" . " dataDxfId="119"/>
    <tableColumn id="10" xr3:uid="{00000000-0010-0000-0000-00000A000000}" name="Opłaty bieżące_x000a_KII (JU kat. A)" dataDxfId="118" dataCellStyle="Procentowy"/>
    <tableColumn id="11" xr3:uid="{00000000-0010-0000-0000-00000B000000}" name="data KII" dataDxfId="117"/>
    <tableColumn id="49" xr3:uid="{00000000-0010-0000-0000-000031000000}" name="." dataDxfId="116"/>
    <tableColumn id="39" xr3:uid="{00000000-0010-0000-0000-000027000000}" name="Uwagi do stawek Opłat bieżących" dataDxfId="115"/>
    <tableColumn id="12" xr3:uid="{00000000-0010-0000-0000-00000C000000}" name="Data pierwszej wyceny JU" dataDxfId="114"/>
    <tableColumn id="20" xr3:uid="{00000000-0010-0000-0000-000014000000}" name="Informacje uzupełniające" dataDxfId="113"/>
    <tableColumn id="14" xr3:uid="{00000000-0010-0000-0000-00000E000000}" name=". ." dataDxfId="112"/>
  </tableColumns>
  <tableStyleInfo name="FI_Pekao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121C7E-C555-49B3-BD16-F164D0543D84}" name="Tabela3235676567" displayName="Tabela3235676567" ref="A3:X55" totalsRowShown="0" headerRowDxfId="110" dataDxfId="109">
  <autoFilter ref="A3:X55" xr:uid="{00000000-0009-0000-0100-000005000000}"/>
  <tableColumns count="24">
    <tableColumn id="19" xr3:uid="{A2F4D962-339C-4E89-9757-CF94782C68F9}" name="lp" dataDxfId="108"/>
    <tableColumn id="1" xr3:uid="{E8D3A214-4694-4A28-B360-EDDBE2C634C5}" name="Identyfikator IZFiA funduszu lub subfunduszu" dataDxfId="107"/>
    <tableColumn id="2" xr3:uid="{997FA349-3C20-4C13-94E4-AAC18D062AD0}" name="Kod ISIN jednostki uczestnictwa" dataDxfId="106"/>
    <tableColumn id="3" xr3:uid="{BE51B52F-AB16-4575-AEB8-39FF4A170856}" name="Nazwa funduszu lub subfunduszu" dataDxfId="105"/>
    <tableColumn id="4" xr3:uid="{C515A476-ADC1-414D-8095-C9B307359343}" name="Fundusz" dataDxfId="104"/>
    <tableColumn id="5" xr3:uid="{E1F653DF-90EE-4548-AF04-F324DB08DA57}" name="Typ funduszu" dataDxfId="103"/>
    <tableColumn id="7" xr3:uid="{B91AD750-15F9-41AE-A19C-9E1A4055F941}" name="WKC (ogólne)" dataDxfId="102"/>
    <tableColumn id="6" xr3:uid="{F1589D53-0853-4CFF-BAAB-A6341FFDC73F}" name="WKC_x000a_A" dataDxfId="101"/>
    <tableColumn id="8" xr3:uid="{A9593DB5-8795-41C2-895D-CB83EDC319C9}" name="WKC_x000a_E" dataDxfId="100"/>
    <tableColumn id="45" xr3:uid="{12A00462-7699-40B9-9F75-95CDBF7B7D31}" name="WKC_x000a_F" dataDxfId="99"/>
    <tableColumn id="9" xr3:uid="{DB11415A-DD8D-4BAB-9F62-F614728CB1F0}" name="WKC_x000a_I" dataDxfId="98"/>
    <tableColumn id="46" xr3:uid="{A90C2CA7-E986-453D-8F8A-36480A189A48}" name="WKC_x000a_J" dataDxfId="97"/>
    <tableColumn id="47" xr3:uid="{975F8197-0C5C-4298-B11B-FF11E863EE2A}" name="WKC_x000a_K" dataDxfId="96"/>
    <tableColumn id="48" xr3:uid="{6E1ECECB-65CA-401D-9C1B-450AC4D7C774}" name="WKC_x000a_L" dataDxfId="95"/>
    <tableColumn id="23" xr3:uid="{4FB4B0CD-0AF0-4370-8D6E-3C72840BBAD9}" name="Data publikacji" dataDxfId="94"/>
    <tableColumn id="16" xr3:uid="{6EC018BF-908B-4D0F-8CF3-61196B9FAD5A}" name="Uwagi do WKC" dataDxfId="93"/>
    <tableColumn id="38" xr3:uid="{5C225729-0BF1-4B94-B4CF-BAB5097916F0}" name=" . " dataDxfId="92"/>
    <tableColumn id="10" xr3:uid="{324055E0-3C21-4F06-982B-5911940FF0EE}" name="Opłaty bieżące_x000a_KII (JU kat. A)" dataDxfId="91" dataCellStyle="Procentowy"/>
    <tableColumn id="11" xr3:uid="{DC35BAFB-6896-4964-B344-B34B94010849}" name="data KII" dataDxfId="90"/>
    <tableColumn id="49" xr3:uid="{E1B347DD-22A6-4D9A-9939-8392BD0B59FF}" name="." dataDxfId="89"/>
    <tableColumn id="39" xr3:uid="{7BA61637-48C3-4BDC-B819-F155C77E64C1}" name="Uwagi do stawek Opłat bieżących" dataDxfId="88"/>
    <tableColumn id="12" xr3:uid="{9D4DE27B-1DB6-4D0C-807F-51A8E79E5870}" name="Data pierwszej wyceny JU" dataDxfId="87"/>
    <tableColumn id="20" xr3:uid="{AE81AF4E-5B5C-47D6-AF72-124CC08AFB32}" name="Informacje uzupełniające" dataDxfId="86"/>
    <tableColumn id="14" xr3:uid="{FF8CB2DF-1757-43F4-96E3-843CA90DEE2A}" name=". ." dataDxfId="85"/>
  </tableColumns>
  <tableStyleInfo name="FI_Pekao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32356765" displayName="Tabela32356765" ref="A3:X55" totalsRowShown="0" headerRowDxfId="84" dataDxfId="83">
  <autoFilter ref="A3:X55" xr:uid="{00000000-0009-0000-0100-000004000000}"/>
  <sortState ref="A4:U51">
    <sortCondition ref="F4:F51"/>
    <sortCondition ref="E4:E51"/>
    <sortCondition ref="D4:D51"/>
  </sortState>
  <tableColumns count="24">
    <tableColumn id="19" xr3:uid="{00000000-0010-0000-0100-000013000000}" name="lp" dataDxfId="82"/>
    <tableColumn id="1" xr3:uid="{00000000-0010-0000-0100-000001000000}" name="Identyfikator IZFiA funduszu lub subfunduszu" dataDxfId="81"/>
    <tableColumn id="2" xr3:uid="{00000000-0010-0000-0100-000002000000}" name="Kod ISIN jednostki uczestnictwa" dataDxfId="80"/>
    <tableColumn id="3" xr3:uid="{00000000-0010-0000-0100-000003000000}" name="Nazwa funduszu lub subfunduszu" dataDxfId="79"/>
    <tableColumn id="4" xr3:uid="{00000000-0010-0000-0100-000004000000}" name="Fundusz" dataDxfId="78"/>
    <tableColumn id="5" xr3:uid="{00000000-0010-0000-0100-000005000000}" name="Typ funduszu" dataDxfId="77"/>
    <tableColumn id="7" xr3:uid="{00000000-0010-0000-0100-000007000000}" name="WKC (ogólne)" dataDxfId="76"/>
    <tableColumn id="6" xr3:uid="{00000000-0010-0000-0100-000006000000}" name="WKC_x000a_A" dataDxfId="75"/>
    <tableColumn id="8" xr3:uid="{00000000-0010-0000-0100-000008000000}" name="WKC_x000a_E" dataDxfId="74"/>
    <tableColumn id="45" xr3:uid="{00000000-0010-0000-0100-00002D000000}" name="WKC_x000a_F" dataDxfId="73"/>
    <tableColumn id="9" xr3:uid="{00000000-0010-0000-0100-000009000000}" name="WKC_x000a_I" dataDxfId="72"/>
    <tableColumn id="46" xr3:uid="{00000000-0010-0000-0100-00002E000000}" name="WKC_x000a_J" dataDxfId="71"/>
    <tableColumn id="47" xr3:uid="{00000000-0010-0000-0100-00002F000000}" name="WKC_x000a_K" dataDxfId="70"/>
    <tableColumn id="48" xr3:uid="{00000000-0010-0000-0100-000030000000}" name="WKC_x000a_L" dataDxfId="69"/>
    <tableColumn id="23" xr3:uid="{00000000-0010-0000-0100-000017000000}" name="Data publikacji" dataDxfId="68"/>
    <tableColumn id="16" xr3:uid="{00000000-0010-0000-0100-000010000000}" name="Uwagi do WKC" dataDxfId="67"/>
    <tableColumn id="38" xr3:uid="{00000000-0010-0000-0100-000026000000}" name=" . " dataDxfId="66"/>
    <tableColumn id="10" xr3:uid="{00000000-0010-0000-0100-00000A000000}" name="Opłaty bieżące_x000a_KII (JU kat. A)" dataDxfId="65" dataCellStyle="Procentowy"/>
    <tableColumn id="11" xr3:uid="{00000000-0010-0000-0100-00000B000000}" name="data KII" dataDxfId="64"/>
    <tableColumn id="49" xr3:uid="{00000000-0010-0000-0100-000031000000}" name="." dataDxfId="63"/>
    <tableColumn id="39" xr3:uid="{00000000-0010-0000-0100-000027000000}" name="Uwagi do stawek Opłat bieżących" dataDxfId="62"/>
    <tableColumn id="12" xr3:uid="{00000000-0010-0000-0100-00000C000000}" name="Data pierwszej wyceny JU" dataDxfId="61"/>
    <tableColumn id="20" xr3:uid="{00000000-0010-0000-0100-000014000000}" name="Informacje uzupełniające" dataDxfId="60"/>
    <tableColumn id="14" xr3:uid="{00000000-0010-0000-0100-00000E000000}" name=". ." dataDxfId="59"/>
  </tableColumns>
  <tableStyleInfo name="FI_Pekao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3235676" displayName="Tabela3235676" ref="A3:X55" totalsRowShown="0" headerRowDxfId="58" dataDxfId="57">
  <autoFilter ref="A3:X55" xr:uid="{00000000-0009-0000-0100-000001000000}"/>
  <sortState ref="A4:U51">
    <sortCondition ref="F4:F51"/>
    <sortCondition ref="E4:E51"/>
    <sortCondition ref="D4:D51"/>
  </sortState>
  <tableColumns count="24">
    <tableColumn id="19" xr3:uid="{00000000-0010-0000-0200-000013000000}" name="lp" dataDxfId="56"/>
    <tableColumn id="1" xr3:uid="{00000000-0010-0000-0200-000001000000}" name="Identyfikator IZFiA funduszu lub subfunduszu" dataDxfId="55"/>
    <tableColumn id="2" xr3:uid="{00000000-0010-0000-0200-000002000000}" name="Kod ISIN jednostki uczestnictwa" dataDxfId="54"/>
    <tableColumn id="3" xr3:uid="{00000000-0010-0000-0200-000003000000}" name="Nazwa funduszu lub subfunduszu" dataDxfId="53"/>
    <tableColumn id="4" xr3:uid="{00000000-0010-0000-0200-000004000000}" name="Fundusz" dataDxfId="52"/>
    <tableColumn id="5" xr3:uid="{00000000-0010-0000-0200-000005000000}" name="Typ funduszu" dataDxfId="51"/>
    <tableColumn id="7" xr3:uid="{00000000-0010-0000-0200-000007000000}" name="WKC (ogólne)" dataDxfId="50"/>
    <tableColumn id="6" xr3:uid="{00000000-0010-0000-0200-000006000000}" name="WKC_x000a_A" dataDxfId="49"/>
    <tableColumn id="8" xr3:uid="{00000000-0010-0000-0200-000008000000}" name="WKC_x000a_E" dataDxfId="48"/>
    <tableColumn id="45" xr3:uid="{00000000-0010-0000-0200-00002D000000}" name="WKC_x000a_F" dataDxfId="47"/>
    <tableColumn id="9" xr3:uid="{00000000-0010-0000-0200-000009000000}" name="WKC_x000a_I" dataDxfId="46"/>
    <tableColumn id="46" xr3:uid="{00000000-0010-0000-0200-00002E000000}" name="WKC_x000a_J" dataDxfId="45"/>
    <tableColumn id="47" xr3:uid="{00000000-0010-0000-0200-00002F000000}" name="WKC_x000a_K" dataDxfId="44"/>
    <tableColumn id="48" xr3:uid="{00000000-0010-0000-0200-000030000000}" name="WKC_x000a_L" dataDxfId="43"/>
    <tableColumn id="23" xr3:uid="{00000000-0010-0000-0200-000017000000}" name="Data publikacji" dataDxfId="42"/>
    <tableColumn id="16" xr3:uid="{00000000-0010-0000-0200-000010000000}" name="Uwagi do WKC" dataDxfId="41"/>
    <tableColumn id="38" xr3:uid="{00000000-0010-0000-0200-000026000000}" name=" . " dataDxfId="40"/>
    <tableColumn id="10" xr3:uid="{00000000-0010-0000-0200-00000A000000}" name="Opłaty bieżące_x000a_KII (JU kat. A)" dataDxfId="39" dataCellStyle="Procentowy"/>
    <tableColumn id="11" xr3:uid="{00000000-0010-0000-0200-00000B000000}" name="data KII" dataDxfId="38"/>
    <tableColumn id="49" xr3:uid="{00000000-0010-0000-0200-000031000000}" name="." dataDxfId="37"/>
    <tableColumn id="39" xr3:uid="{00000000-0010-0000-0200-000027000000}" name="Uwagi do stawek Opłat bieżących" dataDxfId="36"/>
    <tableColumn id="12" xr3:uid="{00000000-0010-0000-0200-00000C000000}" name="Data pierwszej wyceny JU" dataDxfId="35"/>
    <tableColumn id="20" xr3:uid="{00000000-0010-0000-0200-000014000000}" name="Informacje uzupełniające" dataDxfId="34"/>
    <tableColumn id="14" xr3:uid="{00000000-0010-0000-0200-00000E000000}" name=". ." dataDxfId="33"/>
  </tableColumns>
  <tableStyleInfo name="FI_Pekao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3235675" displayName="Tabela3235675" ref="A2:Q52" totalsRowShown="0" headerRowDxfId="32" dataDxfId="31">
  <autoFilter ref="A2:Q52" xr:uid="{00000000-0009-0000-0100-000002000000}"/>
  <sortState ref="A3:N48">
    <sortCondition ref="F3:F48"/>
    <sortCondition ref="E3:E48"/>
    <sortCondition ref="D3:D48"/>
  </sortState>
  <tableColumns count="17">
    <tableColumn id="19" xr3:uid="{00000000-0010-0000-0300-000013000000}" name="lp" dataDxfId="30"/>
    <tableColumn id="1" xr3:uid="{00000000-0010-0000-0300-000001000000}" name="Identyfikator IZFiA funduszu lub subfunduszu" dataDxfId="29"/>
    <tableColumn id="2" xr3:uid="{00000000-0010-0000-0300-000002000000}" name="Kod ISIN jednostki uczestnictwa" dataDxfId="28"/>
    <tableColumn id="3" xr3:uid="{00000000-0010-0000-0300-000003000000}" name="Nazwa funduszu lub subfunduszu" dataDxfId="27"/>
    <tableColumn id="4" xr3:uid="{00000000-0010-0000-0300-000004000000}" name="Fundusz" dataDxfId="26"/>
    <tableColumn id="5" xr3:uid="{00000000-0010-0000-0300-000005000000}" name="Typ funduszu" dataDxfId="25"/>
    <tableColumn id="7" xr3:uid="{00000000-0010-0000-0300-000007000000}" name="WKC (ogólne)" dataDxfId="24"/>
    <tableColumn id="6" xr3:uid="{00000000-0010-0000-0300-000006000000}" name="WKC_x000a_A" dataDxfId="23"/>
    <tableColumn id="8" xr3:uid="{00000000-0010-0000-0300-000008000000}" name="WKC_x000a_E" dataDxfId="22"/>
    <tableColumn id="9" xr3:uid="{00000000-0010-0000-0300-000009000000}" name="WKC_x000a_I" dataDxfId="21"/>
    <tableColumn id="38" xr3:uid="{00000000-0010-0000-0300-000026000000}" name=" . " dataDxfId="20"/>
    <tableColumn id="10" xr3:uid="{00000000-0010-0000-0300-00000A000000}" name="Opłaty bieżące_x000a_KII (JU kat. A)" dataDxfId="19" dataCellStyle="Procentowy"/>
    <tableColumn id="11" xr3:uid="{00000000-0010-0000-0300-00000B000000}" name="data KII" dataDxfId="18"/>
    <tableColumn id="39" xr3:uid="{00000000-0010-0000-0300-000027000000}" name=". . " dataDxfId="17"/>
    <tableColumn id="12" xr3:uid="{00000000-0010-0000-0300-00000C000000}" name="Data pierwszej wyceny JU" dataDxfId="16"/>
    <tableColumn id="20" xr3:uid="{00000000-0010-0000-0300-000014000000}" name="Informacje uzupełniające" dataDxfId="15"/>
    <tableColumn id="14" xr3:uid="{00000000-0010-0000-0300-00000E000000}" name="." dataDxfId="14"/>
  </tableColumns>
  <tableStyleInfo name="FI_Pekao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323567" displayName="Tabela323567" ref="A2:L52" totalsRowShown="0" headerRowDxfId="13" dataDxfId="12">
  <autoFilter ref="A2:L52" xr:uid="{00000000-0009-0000-0100-000003000000}"/>
  <sortState ref="A3:N49">
    <sortCondition ref="F3:F49"/>
    <sortCondition ref="E3:E49"/>
    <sortCondition ref="D3:D49"/>
  </sortState>
  <tableColumns count="12">
    <tableColumn id="19" xr3:uid="{00000000-0010-0000-0400-000013000000}" name="lp" dataDxfId="11"/>
    <tableColumn id="1" xr3:uid="{00000000-0010-0000-0400-000001000000}" name="Identyfikator IZFiA funduszu lub subfunduszu" dataDxfId="10"/>
    <tableColumn id="2" xr3:uid="{00000000-0010-0000-0400-000002000000}" name="Kod ISIN jednostki uczestnictwa" dataDxfId="9"/>
    <tableColumn id="3" xr3:uid="{00000000-0010-0000-0400-000003000000}" name="Nazwa funduszu lub subfunduszu" dataDxfId="8"/>
    <tableColumn id="4" xr3:uid="{00000000-0010-0000-0400-000004000000}" name="Fundusz" dataDxfId="7"/>
    <tableColumn id="5" xr3:uid="{00000000-0010-0000-0400-000005000000}" name="Typ funduszu" dataDxfId="6"/>
    <tableColumn id="7" xr3:uid="{00000000-0010-0000-0400-000007000000}" name="WKC (ogólne)" dataDxfId="5"/>
    <tableColumn id="6" xr3:uid="{00000000-0010-0000-0400-000006000000}" name="WKC_x000a_A" dataDxfId="4"/>
    <tableColumn id="8" xr3:uid="{00000000-0010-0000-0400-000008000000}" name="WKC_x000a_E" dataDxfId="3"/>
    <tableColumn id="9" xr3:uid="{00000000-0010-0000-0400-000009000000}" name="WKC_x000a_I" dataDxfId="2"/>
    <tableColumn id="12" xr3:uid="{00000000-0010-0000-0400-00000C000000}" name="Data pierwszej wyceny JU" dataDxfId="1"/>
    <tableColumn id="20" xr3:uid="{00000000-0010-0000-0400-000014000000}" name="Informacje uzupełniające" data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zfa.pl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pekaotfi.pl/dokumenty?open-tab=4" TargetMode="External"/><Relationship Id="rId4" Type="http://schemas.openxmlformats.org/officeDocument/2006/relationships/hyperlink" Target="https://pekaotfi.pl/dokumenty/archiwum?open-tab=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F9CE-609A-4858-8892-9937A182906D}">
  <sheetPr>
    <pageSetUpPr fitToPage="1"/>
  </sheetPr>
  <dimension ref="A1:BG68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4" sqref="E4"/>
    </sheetView>
  </sheetViews>
  <sheetFormatPr defaultColWidth="0" defaultRowHeight="14.25" x14ac:dyDescent="0.2"/>
  <cols>
    <col min="1" max="1" width="9.5703125" style="1" customWidth="1"/>
    <col min="2" max="2" width="13.7109375" style="1" customWidth="1"/>
    <col min="3" max="3" width="16.85546875" style="1" customWidth="1"/>
    <col min="4" max="4" width="58.85546875" style="1" customWidth="1"/>
    <col min="5" max="5" width="35.85546875" style="1" customWidth="1"/>
    <col min="6" max="8" width="14.140625" style="1" customWidth="1"/>
    <col min="9" max="9" width="4.5703125" style="1" customWidth="1"/>
    <col min="10" max="10" width="14.140625" style="1" customWidth="1"/>
    <col min="11" max="20" width="11.7109375" style="1" customWidth="1"/>
    <col min="21" max="21" width="14.28515625" style="1" customWidth="1"/>
    <col min="22" max="22" width="23.140625" style="1" customWidth="1"/>
    <col min="23" max="23" width="3.42578125" style="1" customWidth="1"/>
    <col min="24" max="24" width="13" style="1" customWidth="1"/>
    <col min="25" max="25" width="9.140625" style="1" customWidth="1"/>
    <col min="26" max="26" width="2" style="1" customWidth="1"/>
    <col min="27" max="27" width="9.140625" style="1" customWidth="1"/>
    <col min="28" max="52" width="9.140625" style="1" hidden="1" customWidth="1"/>
    <col min="53" max="59" width="0" style="1" hidden="1" customWidth="1"/>
    <col min="60" max="16384" width="9.140625" style="1" hidden="1"/>
  </cols>
  <sheetData>
    <row r="1" spans="1:26" ht="54.75" customHeight="1" x14ac:dyDescent="0.2">
      <c r="B1" s="97"/>
      <c r="C1" s="97"/>
      <c r="D1" s="92"/>
      <c r="E1" s="98">
        <v>2022</v>
      </c>
      <c r="F1" s="98"/>
      <c r="G1" s="96" t="s">
        <v>1</v>
      </c>
      <c r="H1" s="96"/>
      <c r="I1" s="96"/>
      <c r="J1" s="96"/>
      <c r="K1" s="96"/>
      <c r="L1" s="96"/>
      <c r="M1" s="93"/>
      <c r="N1" s="93"/>
      <c r="O1" s="93"/>
      <c r="P1" s="93"/>
      <c r="R1" s="93"/>
      <c r="S1" s="93"/>
      <c r="V1" s="93"/>
      <c r="W1" s="93"/>
      <c r="X1" s="93"/>
    </row>
    <row r="2" spans="1:26" ht="18" customHeight="1" x14ac:dyDescent="0.2">
      <c r="B2" s="92"/>
      <c r="C2" s="92"/>
      <c r="D2" s="92"/>
      <c r="E2" s="92"/>
      <c r="F2" s="92"/>
      <c r="G2" s="83" t="s">
        <v>294</v>
      </c>
      <c r="H2" s="84">
        <f ca="1">MAX(Tabela32356765689[[#All],[data KII]])</f>
        <v>44682</v>
      </c>
      <c r="I2" s="92"/>
      <c r="J2" s="92"/>
      <c r="K2" s="93"/>
      <c r="L2" s="93"/>
      <c r="M2" s="93"/>
      <c r="N2" s="93"/>
      <c r="O2" s="93"/>
      <c r="P2" s="93"/>
      <c r="R2" s="93"/>
      <c r="S2" s="93"/>
      <c r="T2" s="93"/>
      <c r="U2" s="84">
        <f ca="1">MAX(Tabela32356765689[[#All],[Data publikacji]])</f>
        <v>44344</v>
      </c>
      <c r="V2" s="93"/>
      <c r="W2" s="93"/>
      <c r="X2" s="93"/>
    </row>
    <row r="3" spans="1:26" s="9" customFormat="1" ht="64.5" customHeigh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6" t="s">
        <v>19</v>
      </c>
      <c r="H3" s="7" t="s">
        <v>20</v>
      </c>
      <c r="I3" s="7" t="s">
        <v>21</v>
      </c>
      <c r="J3" s="7" t="s">
        <v>22</v>
      </c>
      <c r="K3" s="46" t="s">
        <v>8</v>
      </c>
      <c r="L3" s="7" t="s">
        <v>9</v>
      </c>
      <c r="M3" s="7" t="s">
        <v>299</v>
      </c>
      <c r="N3" s="7" t="s">
        <v>10</v>
      </c>
      <c r="O3" s="7" t="s">
        <v>11</v>
      </c>
      <c r="P3" s="7" t="s">
        <v>12</v>
      </c>
      <c r="Q3" s="7" t="s">
        <v>13</v>
      </c>
      <c r="R3" s="7" t="s">
        <v>14</v>
      </c>
      <c r="S3" s="7" t="s">
        <v>15</v>
      </c>
      <c r="T3" s="7" t="s">
        <v>300</v>
      </c>
      <c r="U3" s="7" t="s">
        <v>16</v>
      </c>
      <c r="V3" s="7" t="s">
        <v>17</v>
      </c>
      <c r="W3" s="7" t="s">
        <v>18</v>
      </c>
      <c r="X3" s="46" t="s">
        <v>23</v>
      </c>
      <c r="Y3" s="8" t="s">
        <v>24</v>
      </c>
      <c r="Z3" s="8" t="s">
        <v>25</v>
      </c>
    </row>
    <row r="4" spans="1:26" s="11" customFormat="1" ht="15" x14ac:dyDescent="0.25">
      <c r="A4" s="10">
        <f ca="1">IF(Tabela32356765689[[#This Row],[Typ funduszu]]="","",MAX(A2:A3)+1)</f>
        <v>1</v>
      </c>
      <c r="B4" s="11" t="s">
        <v>26</v>
      </c>
      <c r="C4" s="11" t="s">
        <v>27</v>
      </c>
      <c r="D4" s="11" t="s">
        <v>28</v>
      </c>
      <c r="E4" s="12" t="s">
        <v>29</v>
      </c>
      <c r="F4" s="13" t="s">
        <v>30</v>
      </c>
      <c r="G4" s="47">
        <v>1.0500000000000001E-2</v>
      </c>
      <c r="H4" s="21">
        <v>44682</v>
      </c>
      <c r="I4" s="22" t="s">
        <v>34</v>
      </c>
      <c r="J4" s="18"/>
      <c r="K4" s="50">
        <v>1.7000000000000001E-2</v>
      </c>
      <c r="L4" s="14">
        <v>1.7000000000000001E-2</v>
      </c>
      <c r="M4" s="16" t="s">
        <v>31</v>
      </c>
      <c r="N4" s="15">
        <v>1.7000000000000001E-2</v>
      </c>
      <c r="O4" s="16" t="s">
        <v>31</v>
      </c>
      <c r="P4" s="14">
        <v>1.7000000000000001E-2</v>
      </c>
      <c r="Q4" s="16" t="s">
        <v>31</v>
      </c>
      <c r="R4" s="16" t="s">
        <v>31</v>
      </c>
      <c r="S4" s="16" t="s">
        <v>31</v>
      </c>
      <c r="T4" s="16" t="s">
        <v>31</v>
      </c>
      <c r="U4" s="17">
        <v>44344</v>
      </c>
      <c r="V4" s="18" t="s">
        <v>32</v>
      </c>
      <c r="W4" s="19" t="s">
        <v>33</v>
      </c>
      <c r="X4" s="49">
        <v>40269</v>
      </c>
      <c r="Y4" s="23"/>
      <c r="Z4" s="23"/>
    </row>
    <row r="5" spans="1:26" s="11" customFormat="1" ht="15" x14ac:dyDescent="0.25">
      <c r="A5" s="10">
        <f ca="1">IF(Tabela32356765689[[#This Row],[Typ funduszu]]="","",MAX(A3:A4)+1)</f>
        <v>2</v>
      </c>
      <c r="B5" s="11" t="s">
        <v>35</v>
      </c>
      <c r="C5" s="11" t="s">
        <v>36</v>
      </c>
      <c r="D5" s="11" t="s">
        <v>37</v>
      </c>
      <c r="E5" s="12" t="s">
        <v>38</v>
      </c>
      <c r="F5" s="13" t="s">
        <v>30</v>
      </c>
      <c r="G5" s="48">
        <v>2.1100000000000001E-2</v>
      </c>
      <c r="H5" s="21">
        <v>44603</v>
      </c>
      <c r="I5" s="22" t="s">
        <v>34</v>
      </c>
      <c r="J5" s="18"/>
      <c r="K5" s="50">
        <v>0.03</v>
      </c>
      <c r="L5" s="14">
        <v>3.1E-2</v>
      </c>
      <c r="M5" s="16" t="s">
        <v>31</v>
      </c>
      <c r="N5" s="15">
        <v>3.1E-2</v>
      </c>
      <c r="O5" s="16" t="s">
        <v>31</v>
      </c>
      <c r="P5" s="14">
        <v>2.5000000000000001E-2</v>
      </c>
      <c r="Q5" s="16" t="s">
        <v>31</v>
      </c>
      <c r="R5" s="16" t="s">
        <v>31</v>
      </c>
      <c r="S5" s="16" t="s">
        <v>31</v>
      </c>
      <c r="T5" s="16" t="s">
        <v>31</v>
      </c>
      <c r="U5" s="17">
        <v>44344</v>
      </c>
      <c r="V5" s="18" t="s">
        <v>32</v>
      </c>
      <c r="W5" s="25" t="s">
        <v>33</v>
      </c>
      <c r="X5" s="49">
        <v>40535</v>
      </c>
      <c r="Y5" s="23"/>
      <c r="Z5" s="23"/>
    </row>
    <row r="6" spans="1:26" s="11" customFormat="1" ht="15" hidden="1" x14ac:dyDescent="0.25">
      <c r="A6" s="10" t="str">
        <f ca="1">IF(Tabela32356765689[[#This Row],[Typ funduszu]]="","",MAX(A4:A5)+1)</f>
        <v/>
      </c>
      <c r="B6" s="11" t="s">
        <v>39</v>
      </c>
      <c r="C6" s="11" t="s">
        <v>40</v>
      </c>
      <c r="D6" s="11" t="s">
        <v>41</v>
      </c>
      <c r="E6" s="94" t="s">
        <v>308</v>
      </c>
      <c r="F6" s="13"/>
      <c r="G6" s="48"/>
      <c r="H6" s="21"/>
      <c r="I6" s="21"/>
      <c r="J6" s="18"/>
      <c r="K6" s="50"/>
      <c r="L6" s="14"/>
      <c r="M6" s="16"/>
      <c r="N6" s="14"/>
      <c r="O6" s="16"/>
      <c r="P6" s="14"/>
      <c r="Q6" s="16"/>
      <c r="R6" s="16"/>
      <c r="S6" s="16"/>
      <c r="T6" s="16"/>
      <c r="U6" s="17"/>
      <c r="V6" s="18"/>
      <c r="W6" s="25"/>
      <c r="X6" s="49"/>
      <c r="Y6" s="27"/>
      <c r="Z6" s="27"/>
    </row>
    <row r="7" spans="1:26" s="11" customFormat="1" ht="15" x14ac:dyDescent="0.25">
      <c r="A7" s="10">
        <f ca="1">IF(Tabela32356765689[[#This Row],[Typ funduszu]]="","",MAX(A5:A6)+1)</f>
        <v>3</v>
      </c>
      <c r="B7" s="11" t="s">
        <v>42</v>
      </c>
      <c r="C7" s="11" t="s">
        <v>43</v>
      </c>
      <c r="D7" s="11" t="s">
        <v>44</v>
      </c>
      <c r="E7" s="12" t="s">
        <v>38</v>
      </c>
      <c r="F7" s="13" t="s">
        <v>30</v>
      </c>
      <c r="G7" s="48">
        <v>1.23E-2</v>
      </c>
      <c r="H7" s="21">
        <v>44603</v>
      </c>
      <c r="I7" s="21" t="s">
        <v>34</v>
      </c>
      <c r="J7" s="18"/>
      <c r="K7" s="50">
        <v>2.4E-2</v>
      </c>
      <c r="L7" s="14">
        <v>2.4E-2</v>
      </c>
      <c r="M7" s="16" t="s">
        <v>31</v>
      </c>
      <c r="N7" s="15">
        <v>2.4E-2</v>
      </c>
      <c r="O7" s="16" t="s">
        <v>31</v>
      </c>
      <c r="P7" s="14">
        <v>1.9E-2</v>
      </c>
      <c r="Q7" s="16" t="s">
        <v>31</v>
      </c>
      <c r="R7" s="16" t="s">
        <v>31</v>
      </c>
      <c r="S7" s="16" t="s">
        <v>31</v>
      </c>
      <c r="T7" s="16" t="s">
        <v>31</v>
      </c>
      <c r="U7" s="17">
        <v>44344</v>
      </c>
      <c r="V7" s="18" t="s">
        <v>32</v>
      </c>
      <c r="W7" s="25" t="s">
        <v>33</v>
      </c>
      <c r="X7" s="49">
        <v>41082</v>
      </c>
      <c r="Y7" s="23"/>
      <c r="Z7" s="23"/>
    </row>
    <row r="8" spans="1:26" s="11" customFormat="1" ht="15" x14ac:dyDescent="0.25">
      <c r="A8" s="10">
        <f ca="1">IF(Tabela32356765689[[#This Row],[Typ funduszu]]="","",MAX(A6:A7)+1)</f>
        <v>4</v>
      </c>
      <c r="B8" s="11" t="s">
        <v>45</v>
      </c>
      <c r="C8" s="11" t="s">
        <v>46</v>
      </c>
      <c r="D8" s="11" t="s">
        <v>47</v>
      </c>
      <c r="E8" s="12" t="s">
        <v>38</v>
      </c>
      <c r="F8" s="13" t="s">
        <v>30</v>
      </c>
      <c r="G8" s="48">
        <v>2.1899999999999999E-2</v>
      </c>
      <c r="H8" s="21">
        <v>44603</v>
      </c>
      <c r="I8" s="21" t="s">
        <v>34</v>
      </c>
      <c r="J8" s="18"/>
      <c r="K8" s="50">
        <v>0.03</v>
      </c>
      <c r="L8" s="14">
        <v>3.1E-2</v>
      </c>
      <c r="M8" s="16" t="s">
        <v>31</v>
      </c>
      <c r="N8" s="15">
        <v>3.1E-2</v>
      </c>
      <c r="O8" s="16" t="s">
        <v>31</v>
      </c>
      <c r="P8" s="14">
        <v>2.7E-2</v>
      </c>
      <c r="Q8" s="16" t="s">
        <v>31</v>
      </c>
      <c r="R8" s="16" t="s">
        <v>31</v>
      </c>
      <c r="S8" s="16" t="s">
        <v>31</v>
      </c>
      <c r="T8" s="16" t="s">
        <v>31</v>
      </c>
      <c r="U8" s="17">
        <v>44344</v>
      </c>
      <c r="V8" s="18" t="s">
        <v>32</v>
      </c>
      <c r="W8" s="25"/>
      <c r="X8" s="49">
        <v>40928</v>
      </c>
      <c r="Y8" s="23"/>
      <c r="Z8" s="23"/>
    </row>
    <row r="9" spans="1:26" s="11" customFormat="1" ht="15" x14ac:dyDescent="0.25">
      <c r="A9" s="10">
        <f ca="1">IF(Tabela32356765689[[#This Row],[Typ funduszu]]="","",MAX(A7:A8)+1)</f>
        <v>5</v>
      </c>
      <c r="B9" s="11" t="s">
        <v>48</v>
      </c>
      <c r="C9" s="11" t="s">
        <v>49</v>
      </c>
      <c r="D9" s="11" t="s">
        <v>50</v>
      </c>
      <c r="E9" s="12" t="s">
        <v>38</v>
      </c>
      <c r="F9" s="13" t="s">
        <v>30</v>
      </c>
      <c r="G9" s="48">
        <v>8.5000000000000006E-3</v>
      </c>
      <c r="H9" s="21">
        <v>44682</v>
      </c>
      <c r="I9" s="22" t="s">
        <v>34</v>
      </c>
      <c r="J9" s="18"/>
      <c r="K9" s="50">
        <v>1.2E-2</v>
      </c>
      <c r="L9" s="14">
        <v>1.2E-2</v>
      </c>
      <c r="M9" s="16" t="s">
        <v>31</v>
      </c>
      <c r="N9" s="14">
        <v>1.2E-2</v>
      </c>
      <c r="O9" s="16" t="s">
        <v>31</v>
      </c>
      <c r="P9" s="14">
        <v>1.2E-2</v>
      </c>
      <c r="Q9" s="16" t="s">
        <v>31</v>
      </c>
      <c r="R9" s="16" t="s">
        <v>31</v>
      </c>
      <c r="S9" s="16" t="s">
        <v>31</v>
      </c>
      <c r="T9" s="16" t="s">
        <v>31</v>
      </c>
      <c r="U9" s="17">
        <v>44344</v>
      </c>
      <c r="V9" s="18" t="s">
        <v>32</v>
      </c>
      <c r="W9" s="25"/>
      <c r="X9" s="49">
        <v>37151</v>
      </c>
      <c r="Y9" s="27"/>
      <c r="Z9" s="27"/>
    </row>
    <row r="10" spans="1:26" s="11" customFormat="1" ht="15" x14ac:dyDescent="0.25">
      <c r="A10" s="10">
        <f ca="1">IF(Tabela32356765689[[#This Row],[Typ funduszu]]="","",MAX(A8:A9)+1)</f>
        <v>6</v>
      </c>
      <c r="B10" s="11" t="s">
        <v>51</v>
      </c>
      <c r="C10" s="11" t="s">
        <v>52</v>
      </c>
      <c r="D10" s="11" t="s">
        <v>53</v>
      </c>
      <c r="E10" s="12" t="s">
        <v>38</v>
      </c>
      <c r="F10" s="13" t="s">
        <v>30</v>
      </c>
      <c r="G10" s="48">
        <v>1.04E-2</v>
      </c>
      <c r="H10" s="21">
        <v>44682</v>
      </c>
      <c r="I10" s="22" t="s">
        <v>34</v>
      </c>
      <c r="J10" s="18"/>
      <c r="K10" s="50">
        <v>1.6E-2</v>
      </c>
      <c r="L10" s="14">
        <v>1.7000000000000001E-2</v>
      </c>
      <c r="M10" s="16" t="s">
        <v>31</v>
      </c>
      <c r="N10" s="15">
        <v>1.7000000000000001E-2</v>
      </c>
      <c r="O10" s="16" t="s">
        <v>31</v>
      </c>
      <c r="P10" s="14">
        <v>1.2E-2</v>
      </c>
      <c r="Q10" s="16" t="s">
        <v>31</v>
      </c>
      <c r="R10" s="16" t="s">
        <v>31</v>
      </c>
      <c r="S10" s="16" t="s">
        <v>31</v>
      </c>
      <c r="T10" s="16" t="s">
        <v>31</v>
      </c>
      <c r="U10" s="17">
        <v>44344</v>
      </c>
      <c r="V10" s="18" t="s">
        <v>32</v>
      </c>
      <c r="W10" s="25" t="s">
        <v>33</v>
      </c>
      <c r="X10" s="49">
        <v>41528</v>
      </c>
      <c r="Y10" s="23"/>
      <c r="Z10" s="23"/>
    </row>
    <row r="11" spans="1:26" s="11" customFormat="1" ht="15" hidden="1" x14ac:dyDescent="0.25">
      <c r="A11" s="10" t="str">
        <f ca="1">IF(Tabela32356765689[[#This Row],[Typ funduszu]]="","",MAX(A9:A10)+1)</f>
        <v/>
      </c>
      <c r="B11" s="11" t="s">
        <v>54</v>
      </c>
      <c r="C11" s="11" t="s">
        <v>55</v>
      </c>
      <c r="D11" s="11" t="s">
        <v>56</v>
      </c>
      <c r="E11" s="94" t="s">
        <v>308</v>
      </c>
      <c r="F11" s="13"/>
      <c r="G11" s="48"/>
      <c r="H11" s="21"/>
      <c r="I11" s="21"/>
      <c r="J11" s="18"/>
      <c r="K11" s="50"/>
      <c r="L11" s="14"/>
      <c r="M11" s="16"/>
      <c r="N11" s="15"/>
      <c r="O11" s="16"/>
      <c r="P11" s="14"/>
      <c r="Q11" s="16"/>
      <c r="R11" s="16"/>
      <c r="S11" s="16"/>
      <c r="T11" s="16"/>
      <c r="U11" s="17"/>
      <c r="V11" s="18"/>
      <c r="W11" s="25"/>
      <c r="X11" s="49"/>
      <c r="Y11" s="27"/>
      <c r="Z11" s="27"/>
    </row>
    <row r="12" spans="1:26" s="11" customFormat="1" ht="15" x14ac:dyDescent="0.25">
      <c r="A12" s="10">
        <f ca="1">IF(Tabela32356765689[[#This Row],[Typ funduszu]]="","",MAX(A10:A11)+1)</f>
        <v>7</v>
      </c>
      <c r="B12" s="11" t="s">
        <v>57</v>
      </c>
      <c r="C12" s="11" t="s">
        <v>58</v>
      </c>
      <c r="D12" s="11" t="s">
        <v>59</v>
      </c>
      <c r="E12" s="12" t="s">
        <v>38</v>
      </c>
      <c r="F12" s="13" t="s">
        <v>30</v>
      </c>
      <c r="G12" s="48">
        <v>1.0800000000000001E-2</v>
      </c>
      <c r="H12" s="21">
        <v>44682</v>
      </c>
      <c r="I12" s="22" t="s">
        <v>34</v>
      </c>
      <c r="J12" s="18"/>
      <c r="K12" s="50">
        <v>1.7000000000000001E-2</v>
      </c>
      <c r="L12" s="14">
        <v>1.7999999999999999E-2</v>
      </c>
      <c r="M12" s="16" t="s">
        <v>31</v>
      </c>
      <c r="N12" s="15">
        <v>1.7999999999999999E-2</v>
      </c>
      <c r="O12" s="16" t="s">
        <v>31</v>
      </c>
      <c r="P12" s="14">
        <v>1.2999999999999999E-2</v>
      </c>
      <c r="Q12" s="16" t="s">
        <v>31</v>
      </c>
      <c r="R12" s="16" t="s">
        <v>31</v>
      </c>
      <c r="S12" s="16" t="s">
        <v>31</v>
      </c>
      <c r="T12" s="16" t="s">
        <v>31</v>
      </c>
      <c r="U12" s="17">
        <v>44344</v>
      </c>
      <c r="V12" s="18" t="s">
        <v>32</v>
      </c>
      <c r="W12" s="25" t="s">
        <v>33</v>
      </c>
      <c r="X12" s="49">
        <v>41094</v>
      </c>
      <c r="Y12" s="23"/>
      <c r="Z12" s="23"/>
    </row>
    <row r="13" spans="1:26" s="11" customFormat="1" ht="15" x14ac:dyDescent="0.25">
      <c r="A13" s="10">
        <f ca="1">IF(Tabela32356765689[[#This Row],[Typ funduszu]]="","",MAX(A11:A12)+1)</f>
        <v>8</v>
      </c>
      <c r="B13" s="11" t="s">
        <v>60</v>
      </c>
      <c r="C13" s="11" t="s">
        <v>61</v>
      </c>
      <c r="D13" s="11" t="s">
        <v>62</v>
      </c>
      <c r="E13" s="12" t="s">
        <v>38</v>
      </c>
      <c r="F13" s="13" t="s">
        <v>30</v>
      </c>
      <c r="G13" s="48">
        <v>1.0500000000000001E-2</v>
      </c>
      <c r="H13" s="21">
        <v>44682</v>
      </c>
      <c r="I13" s="22" t="s">
        <v>34</v>
      </c>
      <c r="J13" s="18"/>
      <c r="K13" s="50">
        <v>1.7000000000000001E-2</v>
      </c>
      <c r="L13" s="14">
        <v>1.7000000000000001E-2</v>
      </c>
      <c r="M13" s="16" t="s">
        <v>31</v>
      </c>
      <c r="N13" s="14">
        <v>1.7000000000000001E-2</v>
      </c>
      <c r="O13" s="16" t="s">
        <v>31</v>
      </c>
      <c r="P13" s="14">
        <v>1.7000000000000001E-2</v>
      </c>
      <c r="Q13" s="16" t="s">
        <v>31</v>
      </c>
      <c r="R13" s="16" t="s">
        <v>31</v>
      </c>
      <c r="S13" s="16" t="s">
        <v>31</v>
      </c>
      <c r="T13" s="16" t="s">
        <v>31</v>
      </c>
      <c r="U13" s="17">
        <v>44344</v>
      </c>
      <c r="V13" s="18" t="s">
        <v>32</v>
      </c>
      <c r="W13" s="25"/>
      <c r="X13" s="49">
        <v>34863</v>
      </c>
      <c r="Y13" s="27"/>
      <c r="Z13" s="27"/>
    </row>
    <row r="14" spans="1:26" s="11" customFormat="1" ht="15" x14ac:dyDescent="0.25">
      <c r="A14" s="10">
        <f ca="1">IF(Tabela32356765689[[#This Row],[Typ funduszu]]="","",MAX(A12:A13)+1)</f>
        <v>9</v>
      </c>
      <c r="B14" s="11" t="s">
        <v>63</v>
      </c>
      <c r="C14" s="11" t="s">
        <v>64</v>
      </c>
      <c r="D14" s="11" t="s">
        <v>65</v>
      </c>
      <c r="E14" s="12" t="s">
        <v>38</v>
      </c>
      <c r="F14" s="13" t="s">
        <v>30</v>
      </c>
      <c r="G14" s="48">
        <v>2.07E-2</v>
      </c>
      <c r="H14" s="21">
        <v>44603</v>
      </c>
      <c r="I14" s="21" t="s">
        <v>34</v>
      </c>
      <c r="J14" s="18"/>
      <c r="K14" s="50">
        <v>2.5999999999999999E-2</v>
      </c>
      <c r="L14" s="14">
        <v>2.5999999999999999E-2</v>
      </c>
      <c r="M14" s="16" t="s">
        <v>31</v>
      </c>
      <c r="N14" s="15">
        <v>2.5999999999999999E-2</v>
      </c>
      <c r="O14" s="16" t="s">
        <v>31</v>
      </c>
      <c r="P14" s="14">
        <v>2.4E-2</v>
      </c>
      <c r="Q14" s="16" t="s">
        <v>31</v>
      </c>
      <c r="R14" s="16" t="s">
        <v>31</v>
      </c>
      <c r="S14" s="16" t="s">
        <v>31</v>
      </c>
      <c r="T14" s="16" t="s">
        <v>31</v>
      </c>
      <c r="U14" s="17">
        <v>44344</v>
      </c>
      <c r="V14" s="18" t="s">
        <v>32</v>
      </c>
      <c r="W14" s="25" t="s">
        <v>33</v>
      </c>
      <c r="X14" s="49">
        <v>35324</v>
      </c>
      <c r="Y14" s="27"/>
      <c r="Z14" s="27"/>
    </row>
    <row r="15" spans="1:26" s="11" customFormat="1" ht="15" x14ac:dyDescent="0.25">
      <c r="A15" s="10">
        <f ca="1">IF(Tabela32356765689[[#This Row],[Typ funduszu]]="","",MAX(A13:A14)+1)</f>
        <v>10</v>
      </c>
      <c r="B15" s="11" t="s">
        <v>66</v>
      </c>
      <c r="C15" s="11" t="s">
        <v>67</v>
      </c>
      <c r="D15" s="11" t="s">
        <v>68</v>
      </c>
      <c r="E15" s="12" t="s">
        <v>38</v>
      </c>
      <c r="F15" s="13" t="s">
        <v>30</v>
      </c>
      <c r="G15" s="48">
        <v>2.2100000000000002E-2</v>
      </c>
      <c r="H15" s="21">
        <v>44603</v>
      </c>
      <c r="I15" s="21" t="s">
        <v>34</v>
      </c>
      <c r="J15" s="18"/>
      <c r="K15" s="50">
        <v>0.03</v>
      </c>
      <c r="L15" s="14">
        <v>0.03</v>
      </c>
      <c r="M15" s="16" t="s">
        <v>31</v>
      </c>
      <c r="N15" s="14">
        <v>2.9000000000000001E-2</v>
      </c>
      <c r="O15" s="16" t="s">
        <v>31</v>
      </c>
      <c r="P15" s="14">
        <v>2.5999999999999999E-2</v>
      </c>
      <c r="Q15" s="16" t="s">
        <v>31</v>
      </c>
      <c r="R15" s="16" t="s">
        <v>31</v>
      </c>
      <c r="S15" s="16" t="s">
        <v>31</v>
      </c>
      <c r="T15" s="16" t="s">
        <v>31</v>
      </c>
      <c r="U15" s="17">
        <v>44344</v>
      </c>
      <c r="V15" s="18" t="s">
        <v>32</v>
      </c>
      <c r="W15" s="25"/>
      <c r="X15" s="49">
        <v>33813</v>
      </c>
      <c r="Y15" s="27"/>
      <c r="Z15" s="27"/>
    </row>
    <row r="16" spans="1:26" ht="15" x14ac:dyDescent="0.25">
      <c r="A16" s="10">
        <f ca="1">IF(Tabela32356765689[[#This Row],[Typ funduszu]]="","",MAX(A14:A15)+1)</f>
        <v>11</v>
      </c>
      <c r="B16" s="11" t="s">
        <v>69</v>
      </c>
      <c r="C16" s="11" t="s">
        <v>70</v>
      </c>
      <c r="D16" s="11" t="s">
        <v>71</v>
      </c>
      <c r="E16" s="12" t="s">
        <v>38</v>
      </c>
      <c r="F16" s="13" t="s">
        <v>30</v>
      </c>
      <c r="G16" s="48">
        <v>2.1400000000000002E-2</v>
      </c>
      <c r="H16" s="21">
        <v>44603</v>
      </c>
      <c r="I16" s="21" t="s">
        <v>34</v>
      </c>
      <c r="J16" s="18"/>
      <c r="K16" s="50">
        <v>3.4000000000000002E-2</v>
      </c>
      <c r="L16" s="14">
        <v>3.5000000000000003E-2</v>
      </c>
      <c r="M16" s="16" t="s">
        <v>31</v>
      </c>
      <c r="N16" s="15">
        <v>3.5000000000000003E-2</v>
      </c>
      <c r="O16" s="16" t="s">
        <v>31</v>
      </c>
      <c r="P16" s="16" t="s">
        <v>31</v>
      </c>
      <c r="Q16" s="16" t="s">
        <v>31</v>
      </c>
      <c r="R16" s="16" t="s">
        <v>31</v>
      </c>
      <c r="S16" s="16" t="s">
        <v>31</v>
      </c>
      <c r="T16" s="16" t="s">
        <v>31</v>
      </c>
      <c r="U16" s="17">
        <v>44344</v>
      </c>
      <c r="V16" s="18" t="s">
        <v>32</v>
      </c>
      <c r="W16" s="25" t="s">
        <v>33</v>
      </c>
      <c r="X16" s="49">
        <v>43620</v>
      </c>
      <c r="Y16" s="27"/>
      <c r="Z16" s="27"/>
    </row>
    <row r="17" spans="1:26" s="11" customFormat="1" ht="15" x14ac:dyDescent="0.25">
      <c r="A17" s="10">
        <f ca="1">IF(Tabela32356765689[[#This Row],[Typ funduszu]]="","",MAX(A15:A16)+1)</f>
        <v>12</v>
      </c>
      <c r="B17" s="11" t="s">
        <v>72</v>
      </c>
      <c r="C17" s="11" t="s">
        <v>73</v>
      </c>
      <c r="D17" s="11" t="s">
        <v>74</v>
      </c>
      <c r="E17" s="12" t="s">
        <v>75</v>
      </c>
      <c r="F17" s="13" t="s">
        <v>76</v>
      </c>
      <c r="G17" s="48">
        <v>2.8399999999999998E-2</v>
      </c>
      <c r="H17" s="21">
        <v>44603</v>
      </c>
      <c r="I17" s="21" t="s">
        <v>34</v>
      </c>
      <c r="J17" s="18"/>
      <c r="K17" s="50">
        <v>3.1E-2</v>
      </c>
      <c r="L17" s="14">
        <v>3.1E-2</v>
      </c>
      <c r="M17" s="16" t="s">
        <v>31</v>
      </c>
      <c r="N17" s="16" t="s">
        <v>31</v>
      </c>
      <c r="O17" s="16" t="s">
        <v>31</v>
      </c>
      <c r="P17" s="16" t="s">
        <v>31</v>
      </c>
      <c r="Q17" s="16" t="s">
        <v>31</v>
      </c>
      <c r="R17" s="16" t="s">
        <v>31</v>
      </c>
      <c r="S17" s="16" t="s">
        <v>31</v>
      </c>
      <c r="T17" s="16" t="s">
        <v>31</v>
      </c>
      <c r="U17" s="17">
        <v>44344</v>
      </c>
      <c r="V17" s="18" t="s">
        <v>32</v>
      </c>
      <c r="W17" s="25"/>
      <c r="X17" s="49">
        <v>39182</v>
      </c>
      <c r="Y17" s="27"/>
      <c r="Z17" s="27"/>
    </row>
    <row r="18" spans="1:26" s="11" customFormat="1" ht="15" x14ac:dyDescent="0.25">
      <c r="A18" s="10">
        <f ca="1">IF(Tabela32356765689[[#This Row],[Typ funduszu]]="","",MAX(A16:A17)+1)</f>
        <v>13</v>
      </c>
      <c r="B18" s="11" t="s">
        <v>77</v>
      </c>
      <c r="C18" s="11" t="s">
        <v>78</v>
      </c>
      <c r="D18" s="11" t="s">
        <v>79</v>
      </c>
      <c r="E18" s="12" t="s">
        <v>75</v>
      </c>
      <c r="F18" s="13" t="s">
        <v>76</v>
      </c>
      <c r="G18" s="48">
        <v>2.9500000000000002E-2</v>
      </c>
      <c r="H18" s="21">
        <v>44603</v>
      </c>
      <c r="I18" s="21" t="s">
        <v>34</v>
      </c>
      <c r="J18" s="18"/>
      <c r="K18" s="50">
        <v>3.1E-2</v>
      </c>
      <c r="L18" s="14">
        <v>3.1E-2</v>
      </c>
      <c r="M18" s="16" t="s">
        <v>31</v>
      </c>
      <c r="N18" s="16" t="s">
        <v>31</v>
      </c>
      <c r="O18" s="16" t="s">
        <v>31</v>
      </c>
      <c r="P18" s="16" t="s">
        <v>31</v>
      </c>
      <c r="Q18" s="16" t="s">
        <v>31</v>
      </c>
      <c r="R18" s="16" t="s">
        <v>31</v>
      </c>
      <c r="S18" s="16" t="s">
        <v>31</v>
      </c>
      <c r="T18" s="16" t="s">
        <v>31</v>
      </c>
      <c r="U18" s="17">
        <v>44344</v>
      </c>
      <c r="V18" s="18" t="s">
        <v>32</v>
      </c>
      <c r="W18" s="25"/>
      <c r="X18" s="49">
        <v>39238</v>
      </c>
      <c r="Y18" s="27"/>
      <c r="Z18" s="27"/>
    </row>
    <row r="19" spans="1:26" s="11" customFormat="1" ht="15" x14ac:dyDescent="0.25">
      <c r="A19" s="10">
        <f ca="1">IF(Tabela32356765689[[#This Row],[Typ funduszu]]="","",MAX(A17:A18)+1)</f>
        <v>14</v>
      </c>
      <c r="B19" s="11" t="s">
        <v>80</v>
      </c>
      <c r="C19" s="11" t="s">
        <v>81</v>
      </c>
      <c r="D19" s="11" t="s">
        <v>82</v>
      </c>
      <c r="E19" s="12" t="s">
        <v>75</v>
      </c>
      <c r="F19" s="13" t="s">
        <v>76</v>
      </c>
      <c r="G19" s="48">
        <v>2.9399999999999999E-2</v>
      </c>
      <c r="H19" s="21">
        <v>44603</v>
      </c>
      <c r="I19" s="21" t="s">
        <v>34</v>
      </c>
      <c r="J19" s="18"/>
      <c r="K19" s="50">
        <v>0.03</v>
      </c>
      <c r="L19" s="14">
        <v>0.03</v>
      </c>
      <c r="M19" s="16" t="s">
        <v>31</v>
      </c>
      <c r="N19" s="16" t="s">
        <v>31</v>
      </c>
      <c r="O19" s="16" t="s">
        <v>31</v>
      </c>
      <c r="P19" s="16" t="s">
        <v>31</v>
      </c>
      <c r="Q19" s="16" t="s">
        <v>31</v>
      </c>
      <c r="R19" s="16" t="s">
        <v>31</v>
      </c>
      <c r="S19" s="16" t="s">
        <v>31</v>
      </c>
      <c r="T19" s="16" t="s">
        <v>31</v>
      </c>
      <c r="U19" s="17">
        <v>44344</v>
      </c>
      <c r="V19" s="18" t="s">
        <v>32</v>
      </c>
      <c r="W19" s="25"/>
      <c r="X19" s="49">
        <v>39143</v>
      </c>
      <c r="Y19" s="27"/>
      <c r="Z19" s="27"/>
    </row>
    <row r="20" spans="1:26" ht="15" x14ac:dyDescent="0.25">
      <c r="A20" s="10">
        <f ca="1">IF(Tabela32356765689[[#This Row],[Typ funduszu]]="","",MAX(A18:A19)+1)</f>
        <v>15</v>
      </c>
      <c r="B20" s="11" t="s">
        <v>83</v>
      </c>
      <c r="C20" s="11" t="s">
        <v>84</v>
      </c>
      <c r="D20" s="11" t="s">
        <v>277</v>
      </c>
      <c r="E20" s="12" t="s">
        <v>75</v>
      </c>
      <c r="F20" s="13" t="s">
        <v>76</v>
      </c>
      <c r="G20" s="48">
        <v>1.9099999999999999E-2</v>
      </c>
      <c r="H20" s="21">
        <v>44603</v>
      </c>
      <c r="I20" s="21" t="s">
        <v>34</v>
      </c>
      <c r="J20" s="18"/>
      <c r="K20" s="50">
        <v>1.6E-2</v>
      </c>
      <c r="L20" s="14">
        <v>1.6E-2</v>
      </c>
      <c r="M20" s="16" t="s">
        <v>31</v>
      </c>
      <c r="N20" s="16" t="s">
        <v>31</v>
      </c>
      <c r="O20" s="16" t="s">
        <v>31</v>
      </c>
      <c r="P20" s="16" t="s">
        <v>31</v>
      </c>
      <c r="Q20" s="16" t="s">
        <v>31</v>
      </c>
      <c r="R20" s="16" t="s">
        <v>31</v>
      </c>
      <c r="S20" s="16" t="s">
        <v>31</v>
      </c>
      <c r="T20" s="16" t="s">
        <v>31</v>
      </c>
      <c r="U20" s="17">
        <v>44344</v>
      </c>
      <c r="V20" s="18" t="s">
        <v>32</v>
      </c>
      <c r="W20" s="25"/>
      <c r="X20" s="49">
        <v>42170</v>
      </c>
      <c r="Y20" s="23"/>
      <c r="Z20" s="23"/>
    </row>
    <row r="21" spans="1:26" ht="15" x14ac:dyDescent="0.25">
      <c r="A21" s="10">
        <f ca="1">IF(Tabela32356765689[[#This Row],[Typ funduszu]]="","",MAX(A19:A20)+1)</f>
        <v>16</v>
      </c>
      <c r="B21" s="11" t="s">
        <v>86</v>
      </c>
      <c r="C21" s="11" t="s">
        <v>87</v>
      </c>
      <c r="D21" s="11" t="s">
        <v>276</v>
      </c>
      <c r="E21" s="12" t="s">
        <v>75</v>
      </c>
      <c r="F21" s="13" t="s">
        <v>76</v>
      </c>
      <c r="G21" s="48">
        <v>2.6400000000000003E-2</v>
      </c>
      <c r="H21" s="21">
        <v>44603</v>
      </c>
      <c r="I21" s="21" t="s">
        <v>34</v>
      </c>
      <c r="J21" s="18"/>
      <c r="K21" s="50">
        <v>2.5999999999999999E-2</v>
      </c>
      <c r="L21" s="14">
        <v>2.5999999999999999E-2</v>
      </c>
      <c r="M21" s="16" t="s">
        <v>31</v>
      </c>
      <c r="N21" s="16" t="s">
        <v>31</v>
      </c>
      <c r="O21" s="16" t="s">
        <v>31</v>
      </c>
      <c r="P21" s="16" t="s">
        <v>31</v>
      </c>
      <c r="Q21" s="16" t="s">
        <v>31</v>
      </c>
      <c r="R21" s="16" t="s">
        <v>31</v>
      </c>
      <c r="S21" s="16" t="s">
        <v>31</v>
      </c>
      <c r="T21" s="16" t="s">
        <v>31</v>
      </c>
      <c r="U21" s="17">
        <v>44344</v>
      </c>
      <c r="V21" s="18" t="s">
        <v>32</v>
      </c>
      <c r="W21" s="25"/>
      <c r="X21" s="49">
        <v>42046</v>
      </c>
      <c r="Y21" s="23"/>
      <c r="Z21" s="23"/>
    </row>
    <row r="22" spans="1:26" ht="15" x14ac:dyDescent="0.25">
      <c r="A22" s="10">
        <f ca="1">IF(Tabela32356765689[[#This Row],[Typ funduszu]]="","",MAX(A20:A21)+1)</f>
        <v>17</v>
      </c>
      <c r="B22" s="11" t="s">
        <v>89</v>
      </c>
      <c r="C22" s="11" t="s">
        <v>90</v>
      </c>
      <c r="D22" s="11" t="s">
        <v>91</v>
      </c>
      <c r="E22" s="12" t="s">
        <v>75</v>
      </c>
      <c r="F22" s="13" t="s">
        <v>76</v>
      </c>
      <c r="G22" s="48">
        <v>2.3999999999999998E-3</v>
      </c>
      <c r="H22" s="21">
        <v>44630</v>
      </c>
      <c r="I22" s="21" t="s">
        <v>34</v>
      </c>
      <c r="J22" s="18"/>
      <c r="K22" s="50">
        <v>2.1999999999999999E-2</v>
      </c>
      <c r="L22" s="14">
        <v>2.1999999999999999E-2</v>
      </c>
      <c r="M22" s="16" t="s">
        <v>31</v>
      </c>
      <c r="N22" s="16" t="s">
        <v>31</v>
      </c>
      <c r="O22" s="16" t="s">
        <v>31</v>
      </c>
      <c r="P22" s="16" t="s">
        <v>31</v>
      </c>
      <c r="Q22" s="16" t="s">
        <v>31</v>
      </c>
      <c r="R22" s="16" t="s">
        <v>31</v>
      </c>
      <c r="S22" s="16" t="s">
        <v>31</v>
      </c>
      <c r="T22" s="16" t="s">
        <v>31</v>
      </c>
      <c r="U22" s="17">
        <v>44344</v>
      </c>
      <c r="V22" s="18" t="s">
        <v>32</v>
      </c>
      <c r="W22" s="25"/>
      <c r="X22" s="49">
        <v>43166</v>
      </c>
      <c r="Y22" s="23"/>
      <c r="Z22" s="23"/>
    </row>
    <row r="23" spans="1:26" ht="15" hidden="1" x14ac:dyDescent="0.25">
      <c r="A23" s="10" t="str">
        <f ca="1">IF(Tabela32356765689[[#This Row],[Typ funduszu]]="","",MAX(A21:A22)+1)</f>
        <v/>
      </c>
      <c r="B23" s="11" t="s">
        <v>92</v>
      </c>
      <c r="C23" s="11" t="s">
        <v>93</v>
      </c>
      <c r="D23" s="11" t="s">
        <v>94</v>
      </c>
      <c r="E23" s="94" t="s">
        <v>308</v>
      </c>
      <c r="F23" s="13"/>
      <c r="G23" s="48"/>
      <c r="H23" s="21"/>
      <c r="I23" s="21"/>
      <c r="J23" s="18"/>
      <c r="K23" s="50"/>
      <c r="L23" s="14"/>
      <c r="M23" s="16"/>
      <c r="N23" s="16"/>
      <c r="O23" s="16"/>
      <c r="P23" s="16"/>
      <c r="Q23" s="16"/>
      <c r="R23" s="16"/>
      <c r="S23" s="16"/>
      <c r="T23" s="16"/>
      <c r="U23" s="17"/>
      <c r="V23" s="18"/>
      <c r="W23" s="25"/>
      <c r="X23" s="49"/>
      <c r="Y23" s="27"/>
      <c r="Z23" s="27"/>
    </row>
    <row r="24" spans="1:26" ht="15" x14ac:dyDescent="0.25">
      <c r="A24" s="10">
        <f ca="1">IF(Tabela32356765689[[#This Row],[Typ funduszu]]="","",MAX(A22:A23)+1)</f>
        <v>18</v>
      </c>
      <c r="B24" s="11" t="s">
        <v>95</v>
      </c>
      <c r="C24" s="11" t="s">
        <v>96</v>
      </c>
      <c r="D24" s="11" t="s">
        <v>97</v>
      </c>
      <c r="E24" s="12" t="s">
        <v>75</v>
      </c>
      <c r="F24" s="13" t="s">
        <v>76</v>
      </c>
      <c r="G24" s="48">
        <v>2.6700000000000002E-2</v>
      </c>
      <c r="H24" s="21">
        <v>44603</v>
      </c>
      <c r="I24" s="21" t="s">
        <v>34</v>
      </c>
      <c r="J24" s="18"/>
      <c r="K24" s="50">
        <v>2.5000000000000001E-2</v>
      </c>
      <c r="L24" s="14">
        <v>2.5000000000000001E-2</v>
      </c>
      <c r="M24" s="16" t="s">
        <v>31</v>
      </c>
      <c r="N24" s="16" t="s">
        <v>31</v>
      </c>
      <c r="O24" s="16" t="s">
        <v>31</v>
      </c>
      <c r="P24" s="16" t="s">
        <v>31</v>
      </c>
      <c r="Q24" s="16" t="s">
        <v>31</v>
      </c>
      <c r="R24" s="16" t="s">
        <v>31</v>
      </c>
      <c r="S24" s="16" t="s">
        <v>31</v>
      </c>
      <c r="T24" s="16" t="s">
        <v>31</v>
      </c>
      <c r="U24" s="17">
        <v>44344</v>
      </c>
      <c r="V24" s="18" t="s">
        <v>32</v>
      </c>
      <c r="W24" s="25"/>
      <c r="X24" s="49">
        <v>38842</v>
      </c>
      <c r="Y24" s="27"/>
      <c r="Z24" s="27"/>
    </row>
    <row r="25" spans="1:26" ht="15" x14ac:dyDescent="0.25">
      <c r="A25" s="10">
        <f ca="1">IF(Tabela32356765689[[#This Row],[Typ funduszu]]="","",MAX(A23:A24)+1)</f>
        <v>19</v>
      </c>
      <c r="B25" s="11" t="s">
        <v>98</v>
      </c>
      <c r="C25" s="11" t="s">
        <v>99</v>
      </c>
      <c r="D25" s="11" t="s">
        <v>100</v>
      </c>
      <c r="E25" s="12" t="s">
        <v>75</v>
      </c>
      <c r="F25" s="13" t="s">
        <v>76</v>
      </c>
      <c r="G25" s="48">
        <v>1.4499999999999999E-2</v>
      </c>
      <c r="H25" s="21">
        <v>44603</v>
      </c>
      <c r="I25" s="21" t="s">
        <v>34</v>
      </c>
      <c r="J25" s="18"/>
      <c r="K25" s="50">
        <v>1.7000000000000001E-2</v>
      </c>
      <c r="L25" s="14">
        <v>1.7000000000000001E-2</v>
      </c>
      <c r="M25" s="16" t="s">
        <v>31</v>
      </c>
      <c r="N25" s="16" t="s">
        <v>31</v>
      </c>
      <c r="O25" s="16" t="s">
        <v>31</v>
      </c>
      <c r="P25" s="16" t="s">
        <v>31</v>
      </c>
      <c r="Q25" s="16" t="s">
        <v>31</v>
      </c>
      <c r="R25" s="16" t="s">
        <v>31</v>
      </c>
      <c r="S25" s="16" t="s">
        <v>31</v>
      </c>
      <c r="T25" s="16" t="s">
        <v>31</v>
      </c>
      <c r="U25" s="17">
        <v>44344</v>
      </c>
      <c r="V25" s="18" t="s">
        <v>32</v>
      </c>
      <c r="W25" s="25"/>
      <c r="X25" s="49">
        <v>42501</v>
      </c>
      <c r="Y25" s="23"/>
      <c r="Z25" s="23"/>
    </row>
    <row r="26" spans="1:26" ht="15" x14ac:dyDescent="0.25">
      <c r="A26" s="10">
        <f ca="1">IF(Tabela32356765689[[#This Row],[Typ funduszu]]="","",MAX(A24:A25)+1)</f>
        <v>20</v>
      </c>
      <c r="B26" s="11" t="s">
        <v>101</v>
      </c>
      <c r="C26" s="11" t="s">
        <v>102</v>
      </c>
      <c r="D26" s="11" t="s">
        <v>103</v>
      </c>
      <c r="E26" s="12" t="s">
        <v>75</v>
      </c>
      <c r="F26" s="13" t="s">
        <v>76</v>
      </c>
      <c r="G26" s="48">
        <v>2.3199999999999998E-2</v>
      </c>
      <c r="H26" s="21">
        <v>44603</v>
      </c>
      <c r="I26" s="21" t="s">
        <v>34</v>
      </c>
      <c r="J26" s="18"/>
      <c r="K26" s="50">
        <v>0.02</v>
      </c>
      <c r="L26" s="14">
        <v>0.02</v>
      </c>
      <c r="M26" s="16" t="s">
        <v>31</v>
      </c>
      <c r="N26" s="16" t="s">
        <v>31</v>
      </c>
      <c r="O26" s="16" t="s">
        <v>31</v>
      </c>
      <c r="P26" s="16" t="s">
        <v>31</v>
      </c>
      <c r="Q26" s="16" t="s">
        <v>31</v>
      </c>
      <c r="R26" s="16" t="s">
        <v>31</v>
      </c>
      <c r="S26" s="16" t="s">
        <v>31</v>
      </c>
      <c r="T26" s="16" t="s">
        <v>31</v>
      </c>
      <c r="U26" s="17">
        <v>44344</v>
      </c>
      <c r="V26" s="18" t="s">
        <v>32</v>
      </c>
      <c r="W26" s="25"/>
      <c r="X26" s="49">
        <v>41829</v>
      </c>
      <c r="Y26" s="23"/>
      <c r="Z26" s="23"/>
    </row>
    <row r="27" spans="1:26" ht="15" x14ac:dyDescent="0.25">
      <c r="A27" s="10">
        <f ca="1">IF(Tabela32356765689[[#This Row],[Typ funduszu]]="","",MAX(A25:A26)+1)</f>
        <v>21</v>
      </c>
      <c r="B27" s="11" t="s">
        <v>104</v>
      </c>
      <c r="C27" s="11" t="s">
        <v>105</v>
      </c>
      <c r="D27" s="11" t="s">
        <v>106</v>
      </c>
      <c r="E27" s="12" t="s">
        <v>75</v>
      </c>
      <c r="F27" s="13" t="s">
        <v>76</v>
      </c>
      <c r="G27" s="48">
        <v>2.3700000000000002E-2</v>
      </c>
      <c r="H27" s="21">
        <v>44603</v>
      </c>
      <c r="I27" s="21" t="s">
        <v>34</v>
      </c>
      <c r="J27" s="18"/>
      <c r="K27" s="50">
        <v>0.02</v>
      </c>
      <c r="L27" s="14">
        <v>0.02</v>
      </c>
      <c r="M27" s="16" t="s">
        <v>31</v>
      </c>
      <c r="N27" s="16" t="s">
        <v>31</v>
      </c>
      <c r="O27" s="16" t="s">
        <v>31</v>
      </c>
      <c r="P27" s="16" t="s">
        <v>31</v>
      </c>
      <c r="Q27" s="16" t="s">
        <v>31</v>
      </c>
      <c r="R27" s="16" t="s">
        <v>31</v>
      </c>
      <c r="S27" s="16" t="s">
        <v>31</v>
      </c>
      <c r="T27" s="16" t="s">
        <v>31</v>
      </c>
      <c r="U27" s="17">
        <v>44344</v>
      </c>
      <c r="V27" s="18" t="s">
        <v>32</v>
      </c>
      <c r="W27" s="25"/>
      <c r="X27" s="49">
        <v>39378</v>
      </c>
      <c r="Y27" s="23"/>
      <c r="Z27" s="23"/>
    </row>
    <row r="28" spans="1:26" ht="15" x14ac:dyDescent="0.25">
      <c r="A28" s="10">
        <f ca="1">IF(Tabela32356765689[[#This Row],[Typ funduszu]]="","",MAX(A26:A27)+1)</f>
        <v>22</v>
      </c>
      <c r="B28" s="11" t="s">
        <v>107</v>
      </c>
      <c r="C28" s="11" t="s">
        <v>108</v>
      </c>
      <c r="D28" s="11" t="s">
        <v>109</v>
      </c>
      <c r="E28" s="12" t="s">
        <v>75</v>
      </c>
      <c r="F28" s="13" t="s">
        <v>76</v>
      </c>
      <c r="G28" s="48">
        <v>6.7000000000000002E-3</v>
      </c>
      <c r="H28" s="21">
        <v>44682</v>
      </c>
      <c r="I28" s="22" t="s">
        <v>34</v>
      </c>
      <c r="J28" s="18"/>
      <c r="K28" s="50">
        <v>0.01</v>
      </c>
      <c r="L28" s="14">
        <v>0.01</v>
      </c>
      <c r="M28" s="16" t="s">
        <v>31</v>
      </c>
      <c r="N28" s="16" t="s">
        <v>31</v>
      </c>
      <c r="O28" s="16" t="s">
        <v>31</v>
      </c>
      <c r="P28" s="16" t="s">
        <v>31</v>
      </c>
      <c r="Q28" s="16" t="s">
        <v>31</v>
      </c>
      <c r="R28" s="16" t="s">
        <v>31</v>
      </c>
      <c r="S28" s="16" t="s">
        <v>31</v>
      </c>
      <c r="T28" s="16" t="s">
        <v>31</v>
      </c>
      <c r="U28" s="17">
        <v>44344</v>
      </c>
      <c r="V28" s="18" t="s">
        <v>32</v>
      </c>
      <c r="W28" s="25"/>
      <c r="X28" s="49">
        <v>40164</v>
      </c>
      <c r="Y28" s="23"/>
      <c r="Z28" s="23"/>
    </row>
    <row r="29" spans="1:26" ht="15" x14ac:dyDescent="0.25">
      <c r="A29" s="10">
        <f ca="1">IF(Tabela32356765689[[#This Row],[Typ funduszu]]="","",MAX(A27:A28)+1)</f>
        <v>23</v>
      </c>
      <c r="B29" s="11" t="s">
        <v>110</v>
      </c>
      <c r="C29" s="11" t="s">
        <v>111</v>
      </c>
      <c r="D29" s="11" t="s">
        <v>112</v>
      </c>
      <c r="E29" s="12" t="s">
        <v>75</v>
      </c>
      <c r="F29" s="13" t="s">
        <v>76</v>
      </c>
      <c r="G29" s="48">
        <v>2.1800000000000003E-2</v>
      </c>
      <c r="H29" s="21">
        <v>44603</v>
      </c>
      <c r="I29" s="21" t="s">
        <v>34</v>
      </c>
      <c r="J29" s="18"/>
      <c r="K29" s="50">
        <v>2.3E-2</v>
      </c>
      <c r="L29" s="14">
        <v>2.3E-2</v>
      </c>
      <c r="M29" s="16" t="s">
        <v>31</v>
      </c>
      <c r="N29" s="16" t="s">
        <v>31</v>
      </c>
      <c r="O29" s="16" t="s">
        <v>31</v>
      </c>
      <c r="P29" s="16" t="s">
        <v>31</v>
      </c>
      <c r="Q29" s="16" t="s">
        <v>31</v>
      </c>
      <c r="R29" s="16" t="s">
        <v>31</v>
      </c>
      <c r="S29" s="16" t="s">
        <v>31</v>
      </c>
      <c r="T29" s="16" t="s">
        <v>31</v>
      </c>
      <c r="U29" s="17">
        <v>44344</v>
      </c>
      <c r="V29" s="18" t="s">
        <v>32</v>
      </c>
      <c r="W29" s="25"/>
      <c r="X29" s="49">
        <v>39644</v>
      </c>
      <c r="Y29" s="23"/>
      <c r="Z29" s="23"/>
    </row>
    <row r="30" spans="1:26" ht="15" hidden="1" x14ac:dyDescent="0.25">
      <c r="A30" s="10" t="str">
        <f ca="1">IF(Tabela32356765689[[#This Row],[Typ funduszu]]="","",MAX(A28:A29)+1)</f>
        <v/>
      </c>
      <c r="B30" s="11" t="s">
        <v>113</v>
      </c>
      <c r="C30" s="11" t="s">
        <v>114</v>
      </c>
      <c r="D30" s="11" t="s">
        <v>115</v>
      </c>
      <c r="E30" s="94" t="s">
        <v>308</v>
      </c>
      <c r="F30" s="13"/>
      <c r="G30" s="48"/>
      <c r="H30" s="21"/>
      <c r="I30" s="21"/>
      <c r="J30" s="18"/>
      <c r="K30" s="50"/>
      <c r="L30" s="14"/>
      <c r="M30" s="16"/>
      <c r="N30" s="16"/>
      <c r="O30" s="16"/>
      <c r="P30" s="16"/>
      <c r="Q30" s="16"/>
      <c r="R30" s="16"/>
      <c r="S30" s="16"/>
      <c r="T30" s="16"/>
      <c r="U30" s="17"/>
      <c r="V30" s="18"/>
      <c r="W30" s="25"/>
      <c r="X30" s="49"/>
      <c r="Y30" s="23"/>
      <c r="Z30" s="23"/>
    </row>
    <row r="31" spans="1:26" ht="15" x14ac:dyDescent="0.25">
      <c r="A31" s="10">
        <f ca="1">IF(Tabela32356765689[[#This Row],[Typ funduszu]]="","",MAX(A29:A30)+1)</f>
        <v>24</v>
      </c>
      <c r="B31" s="11" t="s">
        <v>116</v>
      </c>
      <c r="C31" s="11" t="s">
        <v>117</v>
      </c>
      <c r="D31" s="11" t="s">
        <v>118</v>
      </c>
      <c r="E31" s="12" t="s">
        <v>75</v>
      </c>
      <c r="F31" s="13" t="s">
        <v>76</v>
      </c>
      <c r="G31" s="48">
        <v>2.4900000000000002E-2</v>
      </c>
      <c r="H31" s="21">
        <v>44603</v>
      </c>
      <c r="I31" s="21" t="s">
        <v>34</v>
      </c>
      <c r="J31" s="18"/>
      <c r="K31" s="50">
        <v>2.5999999999999999E-2</v>
      </c>
      <c r="L31" s="14">
        <v>2.5999999999999999E-2</v>
      </c>
      <c r="M31" s="16" t="s">
        <v>31</v>
      </c>
      <c r="N31" s="16" t="s">
        <v>31</v>
      </c>
      <c r="O31" s="16" t="s">
        <v>31</v>
      </c>
      <c r="P31" s="16" t="s">
        <v>31</v>
      </c>
      <c r="Q31" s="16" t="s">
        <v>31</v>
      </c>
      <c r="R31" s="16" t="s">
        <v>31</v>
      </c>
      <c r="S31" s="16" t="s">
        <v>31</v>
      </c>
      <c r="T31" s="16" t="s">
        <v>31</v>
      </c>
      <c r="U31" s="17">
        <v>44344</v>
      </c>
      <c r="V31" s="18" t="s">
        <v>32</v>
      </c>
      <c r="W31" s="25"/>
      <c r="X31" s="49">
        <v>41598</v>
      </c>
      <c r="Y31" s="23"/>
      <c r="Z31" s="23"/>
    </row>
    <row r="32" spans="1:26" ht="15" x14ac:dyDescent="0.25">
      <c r="A32" s="10">
        <f ca="1">IF(Tabela32356765689[[#This Row],[Typ funduszu]]="","",MAX(A30:A31)+1)</f>
        <v>25</v>
      </c>
      <c r="B32" s="11" t="s">
        <v>119</v>
      </c>
      <c r="C32" s="11" t="s">
        <v>120</v>
      </c>
      <c r="D32" s="11" t="s">
        <v>121</v>
      </c>
      <c r="E32" s="12" t="s">
        <v>75</v>
      </c>
      <c r="F32" s="13" t="s">
        <v>76</v>
      </c>
      <c r="G32" s="48">
        <v>8.0999999999999996E-3</v>
      </c>
      <c r="H32" s="21">
        <v>44682</v>
      </c>
      <c r="I32" s="22" t="s">
        <v>34</v>
      </c>
      <c r="J32" s="18"/>
      <c r="K32" s="50">
        <v>8.9999999999999993E-3</v>
      </c>
      <c r="L32" s="14">
        <v>8.9999999999999993E-3</v>
      </c>
      <c r="M32" s="16" t="s">
        <v>31</v>
      </c>
      <c r="N32" s="16" t="s">
        <v>31</v>
      </c>
      <c r="O32" s="16" t="s">
        <v>31</v>
      </c>
      <c r="P32" s="16" t="s">
        <v>31</v>
      </c>
      <c r="Q32" s="16" t="s">
        <v>31</v>
      </c>
      <c r="R32" s="16" t="s">
        <v>31</v>
      </c>
      <c r="S32" s="16" t="s">
        <v>31</v>
      </c>
      <c r="T32" s="16" t="s">
        <v>31</v>
      </c>
      <c r="U32" s="17">
        <v>44344</v>
      </c>
      <c r="V32" s="18" t="s">
        <v>32</v>
      </c>
      <c r="W32" s="25"/>
      <c r="X32" s="49">
        <v>43796</v>
      </c>
      <c r="Y32" s="27"/>
      <c r="Z32" s="27"/>
    </row>
    <row r="33" spans="1:26" ht="15" x14ac:dyDescent="0.25">
      <c r="A33" s="10">
        <f ca="1">IF(Tabela32356765689[[#This Row],[Typ funduszu]]="","",MAX(A31:A32)+1)</f>
        <v>26</v>
      </c>
      <c r="B33" s="11" t="s">
        <v>122</v>
      </c>
      <c r="C33" s="11" t="s">
        <v>123</v>
      </c>
      <c r="D33" s="11" t="s">
        <v>124</v>
      </c>
      <c r="E33" s="12" t="s">
        <v>75</v>
      </c>
      <c r="F33" s="13" t="s">
        <v>76</v>
      </c>
      <c r="G33" s="48">
        <v>1.26E-2</v>
      </c>
      <c r="H33" s="21">
        <v>44682</v>
      </c>
      <c r="I33" s="21"/>
      <c r="J33" s="18"/>
      <c r="K33" s="51" t="s">
        <v>31</v>
      </c>
      <c r="L33" s="16" t="s">
        <v>31</v>
      </c>
      <c r="M33" s="16" t="s">
        <v>31</v>
      </c>
      <c r="N33" s="16" t="s">
        <v>31</v>
      </c>
      <c r="O33" s="16" t="s">
        <v>31</v>
      </c>
      <c r="P33" s="16" t="s">
        <v>31</v>
      </c>
      <c r="Q33" s="16" t="s">
        <v>31</v>
      </c>
      <c r="R33" s="16" t="s">
        <v>31</v>
      </c>
      <c r="S33" s="16" t="s">
        <v>31</v>
      </c>
      <c r="T33" s="16" t="s">
        <v>31</v>
      </c>
      <c r="U33" s="14"/>
      <c r="V33" s="18" t="s">
        <v>295</v>
      </c>
      <c r="W33" s="25"/>
      <c r="X33" s="49">
        <v>44028</v>
      </c>
      <c r="Y33" s="27"/>
      <c r="Z33" s="27"/>
    </row>
    <row r="34" spans="1:26" ht="15" x14ac:dyDescent="0.25">
      <c r="A34" s="10">
        <f ca="1">IF(Tabela32356765689[[#This Row],[Typ funduszu]]="","",MAX(A32:A33)+1)</f>
        <v>27</v>
      </c>
      <c r="B34" s="11" t="s">
        <v>127</v>
      </c>
      <c r="C34" s="11" t="s">
        <v>128</v>
      </c>
      <c r="D34" s="11" t="s">
        <v>129</v>
      </c>
      <c r="E34" s="12" t="s">
        <v>75</v>
      </c>
      <c r="F34" s="13" t="s">
        <v>76</v>
      </c>
      <c r="G34" s="48">
        <v>0.02</v>
      </c>
      <c r="H34" s="21">
        <v>44603</v>
      </c>
      <c r="I34" s="22" t="s">
        <v>279</v>
      </c>
      <c r="J34" s="18" t="s">
        <v>126</v>
      </c>
      <c r="K34" s="52" t="s">
        <v>31</v>
      </c>
      <c r="L34" s="16" t="s">
        <v>31</v>
      </c>
      <c r="M34" s="16" t="s">
        <v>31</v>
      </c>
      <c r="N34" s="16" t="s">
        <v>31</v>
      </c>
      <c r="O34" s="16" t="s">
        <v>31</v>
      </c>
      <c r="P34" s="16" t="s">
        <v>31</v>
      </c>
      <c r="Q34" s="16" t="s">
        <v>31</v>
      </c>
      <c r="R34" s="16" t="s">
        <v>31</v>
      </c>
      <c r="S34" s="16" t="s">
        <v>31</v>
      </c>
      <c r="T34" s="16" t="s">
        <v>31</v>
      </c>
      <c r="U34" s="29"/>
      <c r="V34" s="18" t="s">
        <v>130</v>
      </c>
      <c r="W34" s="24"/>
      <c r="X34" s="49">
        <v>44384</v>
      </c>
      <c r="Y34" s="27"/>
      <c r="Z34" s="27"/>
    </row>
    <row r="35" spans="1:26" ht="15" x14ac:dyDescent="0.25">
      <c r="A35" s="10">
        <f ca="1">IF(Tabela32356765689[[#This Row],[Typ funduszu]]="","",MAX(A33:A34)+1)</f>
        <v>28</v>
      </c>
      <c r="B35" s="11" t="s">
        <v>131</v>
      </c>
      <c r="C35" s="11" t="s">
        <v>132</v>
      </c>
      <c r="D35" s="11" t="s">
        <v>133</v>
      </c>
      <c r="E35" s="12" t="s">
        <v>134</v>
      </c>
      <c r="F35" s="13" t="s">
        <v>76</v>
      </c>
      <c r="G35" s="48">
        <v>1.4199999999999999E-2</v>
      </c>
      <c r="H35" s="21">
        <v>44603</v>
      </c>
      <c r="I35" s="21" t="s">
        <v>34</v>
      </c>
      <c r="J35" s="18"/>
      <c r="K35" s="50">
        <v>3.1E-2</v>
      </c>
      <c r="L35" s="14">
        <v>3.1E-2</v>
      </c>
      <c r="M35" s="16" t="s">
        <v>31</v>
      </c>
      <c r="N35" s="16" t="s">
        <v>31</v>
      </c>
      <c r="O35" s="16" t="s">
        <v>31</v>
      </c>
      <c r="P35" s="16" t="s">
        <v>31</v>
      </c>
      <c r="Q35" s="16" t="s">
        <v>31</v>
      </c>
      <c r="R35" s="16" t="s">
        <v>31</v>
      </c>
      <c r="S35" s="16" t="s">
        <v>31</v>
      </c>
      <c r="T35" s="16" t="s">
        <v>31</v>
      </c>
      <c r="U35" s="17">
        <v>44344</v>
      </c>
      <c r="V35" s="18" t="s">
        <v>32</v>
      </c>
      <c r="W35" s="25"/>
      <c r="X35" s="49">
        <v>40780</v>
      </c>
      <c r="Y35" s="23"/>
      <c r="Z35" s="23"/>
    </row>
    <row r="36" spans="1:26" ht="15" x14ac:dyDescent="0.25">
      <c r="A36" s="10">
        <f ca="1">IF(Tabela32356765689[[#This Row],[Typ funduszu]]="","",MAX(A34:A35)+1)</f>
        <v>29</v>
      </c>
      <c r="B36" s="11" t="s">
        <v>135</v>
      </c>
      <c r="C36" s="11" t="s">
        <v>136</v>
      </c>
      <c r="D36" s="11" t="s">
        <v>137</v>
      </c>
      <c r="E36" s="12" t="s">
        <v>134</v>
      </c>
      <c r="F36" s="13" t="s">
        <v>76</v>
      </c>
      <c r="G36" s="48">
        <v>2.2700000000000001E-2</v>
      </c>
      <c r="H36" s="21">
        <v>44603</v>
      </c>
      <c r="I36" s="21" t="s">
        <v>34</v>
      </c>
      <c r="J36" s="18"/>
      <c r="K36" s="50">
        <v>2.5999999999999999E-2</v>
      </c>
      <c r="L36" s="14">
        <v>2.5999999999999999E-2</v>
      </c>
      <c r="M36" s="16" t="s">
        <v>31</v>
      </c>
      <c r="N36" s="16" t="s">
        <v>31</v>
      </c>
      <c r="O36" s="16" t="s">
        <v>31</v>
      </c>
      <c r="P36" s="16" t="s">
        <v>31</v>
      </c>
      <c r="Q36" s="16" t="s">
        <v>31</v>
      </c>
      <c r="R36" s="16" t="s">
        <v>31</v>
      </c>
      <c r="S36" s="16" t="s">
        <v>31</v>
      </c>
      <c r="T36" s="16" t="s">
        <v>31</v>
      </c>
      <c r="U36" s="17">
        <v>44344</v>
      </c>
      <c r="V36" s="18" t="s">
        <v>32</v>
      </c>
      <c r="W36" s="25"/>
      <c r="X36" s="49">
        <v>39738</v>
      </c>
      <c r="Y36" s="23"/>
      <c r="Z36" s="23"/>
    </row>
    <row r="37" spans="1:26" ht="15" x14ac:dyDescent="0.25">
      <c r="A37" s="10">
        <f ca="1">IF(Tabela32356765689[[#This Row],[Typ funduszu]]="","",MAX(A35:A36)+1)</f>
        <v>30</v>
      </c>
      <c r="B37" s="11" t="s">
        <v>138</v>
      </c>
      <c r="C37" s="11" t="s">
        <v>139</v>
      </c>
      <c r="D37" s="11" t="s">
        <v>140</v>
      </c>
      <c r="E37" s="12" t="s">
        <v>134</v>
      </c>
      <c r="F37" s="13" t="s">
        <v>76</v>
      </c>
      <c r="G37" s="48">
        <v>2.3799999999999998E-2</v>
      </c>
      <c r="H37" s="21">
        <v>44603</v>
      </c>
      <c r="I37" s="21" t="s">
        <v>34</v>
      </c>
      <c r="J37" s="18"/>
      <c r="K37" s="50">
        <v>2.7E-2</v>
      </c>
      <c r="L37" s="14">
        <v>2.7E-2</v>
      </c>
      <c r="M37" s="16" t="s">
        <v>31</v>
      </c>
      <c r="N37" s="16" t="s">
        <v>31</v>
      </c>
      <c r="O37" s="16" t="s">
        <v>31</v>
      </c>
      <c r="P37" s="16" t="s">
        <v>31</v>
      </c>
      <c r="Q37" s="16" t="s">
        <v>31</v>
      </c>
      <c r="R37" s="16" t="s">
        <v>31</v>
      </c>
      <c r="S37" s="16" t="s">
        <v>31</v>
      </c>
      <c r="T37" s="16" t="s">
        <v>31</v>
      </c>
      <c r="U37" s="17">
        <v>44344</v>
      </c>
      <c r="V37" s="18" t="s">
        <v>32</v>
      </c>
      <c r="W37" s="25"/>
      <c r="X37" s="49">
        <v>42774</v>
      </c>
      <c r="Y37" s="23"/>
      <c r="Z37" s="23"/>
    </row>
    <row r="38" spans="1:26" ht="15" x14ac:dyDescent="0.25">
      <c r="A38" s="10">
        <f ca="1">IF(Tabela32356765689[[#This Row],[Typ funduszu]]="","",MAX(A36:A37)+1)</f>
        <v>31</v>
      </c>
      <c r="B38" s="11" t="s">
        <v>141</v>
      </c>
      <c r="C38" s="11" t="s">
        <v>142</v>
      </c>
      <c r="D38" s="11" t="s">
        <v>143</v>
      </c>
      <c r="E38" s="12" t="s">
        <v>134</v>
      </c>
      <c r="F38" s="13" t="s">
        <v>76</v>
      </c>
      <c r="G38" s="48">
        <v>2.2100000000000002E-2</v>
      </c>
      <c r="H38" s="21">
        <v>44603</v>
      </c>
      <c r="I38" s="21" t="s">
        <v>34</v>
      </c>
      <c r="J38" s="18"/>
      <c r="K38" s="50">
        <v>2.1000000000000001E-2</v>
      </c>
      <c r="L38" s="14">
        <v>2.1000000000000001E-2</v>
      </c>
      <c r="M38" s="16" t="s">
        <v>31</v>
      </c>
      <c r="N38" s="16" t="s">
        <v>31</v>
      </c>
      <c r="O38" s="16" t="s">
        <v>31</v>
      </c>
      <c r="P38" s="16" t="s">
        <v>31</v>
      </c>
      <c r="Q38" s="16" t="s">
        <v>31</v>
      </c>
      <c r="R38" s="16" t="s">
        <v>31</v>
      </c>
      <c r="S38" s="16" t="s">
        <v>31</v>
      </c>
      <c r="T38" s="16" t="s">
        <v>31</v>
      </c>
      <c r="U38" s="17">
        <v>44344</v>
      </c>
      <c r="V38" s="18" t="s">
        <v>32</v>
      </c>
      <c r="W38" s="25"/>
      <c r="X38" s="49">
        <v>42263</v>
      </c>
      <c r="Y38" s="23"/>
      <c r="Z38" s="23"/>
    </row>
    <row r="39" spans="1:26" ht="15" x14ac:dyDescent="0.25">
      <c r="A39" s="10">
        <f ca="1">IF(Tabela32356765689[[#This Row],[Typ funduszu]]="","",MAX(A37:A38)+1)</f>
        <v>32</v>
      </c>
      <c r="B39" s="11" t="s">
        <v>144</v>
      </c>
      <c r="C39" s="11" t="s">
        <v>145</v>
      </c>
      <c r="D39" s="11" t="s">
        <v>146</v>
      </c>
      <c r="E39" s="12" t="s">
        <v>134</v>
      </c>
      <c r="F39" s="13" t="s">
        <v>76</v>
      </c>
      <c r="G39" s="48">
        <v>1.4199999999999999E-2</v>
      </c>
      <c r="H39" s="21">
        <v>44603</v>
      </c>
      <c r="I39" s="21" t="s">
        <v>34</v>
      </c>
      <c r="J39" s="18"/>
      <c r="K39" s="50">
        <v>1.7000000000000001E-2</v>
      </c>
      <c r="L39" s="14">
        <v>1.7000000000000001E-2</v>
      </c>
      <c r="M39" s="16" t="s">
        <v>31</v>
      </c>
      <c r="N39" s="16" t="s">
        <v>31</v>
      </c>
      <c r="O39" s="16" t="s">
        <v>31</v>
      </c>
      <c r="P39" s="16" t="s">
        <v>31</v>
      </c>
      <c r="Q39" s="16" t="s">
        <v>31</v>
      </c>
      <c r="R39" s="16" t="s">
        <v>31</v>
      </c>
      <c r="S39" s="16" t="s">
        <v>31</v>
      </c>
      <c r="T39" s="16" t="s">
        <v>31</v>
      </c>
      <c r="U39" s="17">
        <v>44344</v>
      </c>
      <c r="V39" s="18" t="s">
        <v>32</v>
      </c>
      <c r="W39" s="25"/>
      <c r="X39" s="49">
        <v>39925</v>
      </c>
      <c r="Y39" s="23"/>
      <c r="Z39" s="23"/>
    </row>
    <row r="40" spans="1:26" ht="15" x14ac:dyDescent="0.25">
      <c r="A40" s="10">
        <f ca="1">IF(Tabela32356765689[[#This Row],[Typ funduszu]]="","",MAX(A38:A39)+1)</f>
        <v>33</v>
      </c>
      <c r="B40" s="11" t="s">
        <v>147</v>
      </c>
      <c r="C40" s="11" t="s">
        <v>148</v>
      </c>
      <c r="D40" s="11" t="s">
        <v>149</v>
      </c>
      <c r="E40" s="12" t="s">
        <v>134</v>
      </c>
      <c r="F40" s="13" t="s">
        <v>76</v>
      </c>
      <c r="G40" s="48">
        <v>1.03E-2</v>
      </c>
      <c r="H40" s="21">
        <v>44603</v>
      </c>
      <c r="I40" s="21" t="s">
        <v>34</v>
      </c>
      <c r="J40" s="18"/>
      <c r="K40" s="50">
        <v>1.7000000000000001E-2</v>
      </c>
      <c r="L40" s="14">
        <v>1.7000000000000001E-2</v>
      </c>
      <c r="M40" s="16" t="s">
        <v>31</v>
      </c>
      <c r="N40" s="16" t="s">
        <v>31</v>
      </c>
      <c r="O40" s="16" t="s">
        <v>31</v>
      </c>
      <c r="P40" s="16" t="s">
        <v>31</v>
      </c>
      <c r="Q40" s="16" t="s">
        <v>31</v>
      </c>
      <c r="R40" s="16" t="s">
        <v>31</v>
      </c>
      <c r="S40" s="16" t="s">
        <v>31</v>
      </c>
      <c r="T40" s="16" t="s">
        <v>31</v>
      </c>
      <c r="U40" s="17">
        <v>44344</v>
      </c>
      <c r="V40" s="18" t="s">
        <v>32</v>
      </c>
      <c r="W40" s="25"/>
      <c r="X40" s="49">
        <v>40921</v>
      </c>
      <c r="Y40" s="23"/>
      <c r="Z40" s="23"/>
    </row>
    <row r="41" spans="1:26" ht="15" x14ac:dyDescent="0.25">
      <c r="A41" s="10">
        <f ca="1">IF(Tabela32356765689[[#This Row],[Typ funduszu]]="","",MAX(A39:A40)+1)</f>
        <v>34</v>
      </c>
      <c r="B41" s="11" t="s">
        <v>150</v>
      </c>
      <c r="C41" s="11" t="s">
        <v>151</v>
      </c>
      <c r="D41" s="11" t="s">
        <v>152</v>
      </c>
      <c r="E41" s="12" t="s">
        <v>153</v>
      </c>
      <c r="F41" s="13" t="s">
        <v>30</v>
      </c>
      <c r="G41" s="48">
        <v>2.5600000000000001E-2</v>
      </c>
      <c r="H41" s="21">
        <v>44603</v>
      </c>
      <c r="I41" s="21" t="s">
        <v>34</v>
      </c>
      <c r="J41" s="18"/>
      <c r="K41" s="50">
        <v>0.03</v>
      </c>
      <c r="L41" s="14">
        <v>3.1E-2</v>
      </c>
      <c r="M41" s="16" t="s">
        <v>31</v>
      </c>
      <c r="N41" s="14">
        <v>2.9000000000000001E-2</v>
      </c>
      <c r="O41" s="16" t="s">
        <v>31</v>
      </c>
      <c r="P41" s="14">
        <v>2.1999999999999999E-2</v>
      </c>
      <c r="Q41" s="16" t="s">
        <v>31</v>
      </c>
      <c r="R41" s="16" t="s">
        <v>31</v>
      </c>
      <c r="S41" s="16" t="s">
        <v>31</v>
      </c>
      <c r="T41" s="16" t="s">
        <v>31</v>
      </c>
      <c r="U41" s="17">
        <v>44344</v>
      </c>
      <c r="V41" s="18" t="s">
        <v>32</v>
      </c>
      <c r="W41" s="25"/>
      <c r="X41" s="49">
        <v>36685</v>
      </c>
      <c r="Y41" s="27"/>
      <c r="Z41" s="27"/>
    </row>
    <row r="42" spans="1:26" ht="15" x14ac:dyDescent="0.25">
      <c r="A42" s="10">
        <f ca="1">IF(Tabela32356765689[[#This Row],[Typ funduszu]]="","",MAX(A40:A41)+1)</f>
        <v>35</v>
      </c>
      <c r="B42" s="11" t="s">
        <v>154</v>
      </c>
      <c r="C42" s="11" t="s">
        <v>155</v>
      </c>
      <c r="D42" s="11" t="s">
        <v>156</v>
      </c>
      <c r="E42" s="12" t="s">
        <v>153</v>
      </c>
      <c r="F42" s="13" t="s">
        <v>30</v>
      </c>
      <c r="G42" s="48">
        <v>2.5499999999999998E-2</v>
      </c>
      <c r="H42" s="21">
        <v>44603</v>
      </c>
      <c r="I42" s="21" t="s">
        <v>34</v>
      </c>
      <c r="J42" s="18"/>
      <c r="K42" s="50">
        <v>0.03</v>
      </c>
      <c r="L42" s="14">
        <v>3.1E-2</v>
      </c>
      <c r="M42" s="16" t="s">
        <v>31</v>
      </c>
      <c r="N42" s="16" t="s">
        <v>31</v>
      </c>
      <c r="O42" s="16" t="s">
        <v>31</v>
      </c>
      <c r="P42" s="14">
        <v>2.4E-2</v>
      </c>
      <c r="Q42" s="16" t="s">
        <v>31</v>
      </c>
      <c r="R42" s="16" t="s">
        <v>31</v>
      </c>
      <c r="S42" s="16" t="s">
        <v>31</v>
      </c>
      <c r="T42" s="16" t="s">
        <v>31</v>
      </c>
      <c r="U42" s="17">
        <v>44344</v>
      </c>
      <c r="V42" s="18" t="s">
        <v>32</v>
      </c>
      <c r="W42" s="25"/>
      <c r="X42" s="49">
        <v>38106</v>
      </c>
      <c r="Y42" s="27"/>
      <c r="Z42" s="27"/>
    </row>
    <row r="43" spans="1:26" ht="15" x14ac:dyDescent="0.25">
      <c r="A43" s="10">
        <f ca="1">IF(Tabela32356765689[[#This Row],[Typ funduszu]]="","",MAX(A41:A42)+1)</f>
        <v>36</v>
      </c>
      <c r="B43" s="11" t="s">
        <v>157</v>
      </c>
      <c r="C43" s="11" t="s">
        <v>158</v>
      </c>
      <c r="D43" s="11" t="s">
        <v>159</v>
      </c>
      <c r="E43" s="12" t="s">
        <v>153</v>
      </c>
      <c r="F43" s="13" t="s">
        <v>30</v>
      </c>
      <c r="G43" s="48">
        <v>2.35E-2</v>
      </c>
      <c r="H43" s="21">
        <v>44603</v>
      </c>
      <c r="I43" s="21" t="s">
        <v>34</v>
      </c>
      <c r="J43" s="18"/>
      <c r="K43" s="50">
        <v>2.3E-2</v>
      </c>
      <c r="L43" s="14">
        <v>2.3E-2</v>
      </c>
      <c r="M43" s="16" t="s">
        <v>31</v>
      </c>
      <c r="N43" s="16" t="s">
        <v>31</v>
      </c>
      <c r="O43" s="16" t="s">
        <v>31</v>
      </c>
      <c r="P43" s="14">
        <v>2.3E-2</v>
      </c>
      <c r="Q43" s="16" t="s">
        <v>31</v>
      </c>
      <c r="R43" s="16" t="s">
        <v>31</v>
      </c>
      <c r="S43" s="16" t="s">
        <v>31</v>
      </c>
      <c r="T43" s="16" t="s">
        <v>31</v>
      </c>
      <c r="U43" s="17">
        <v>44344</v>
      </c>
      <c r="V43" s="18" t="s">
        <v>32</v>
      </c>
      <c r="W43" s="25"/>
      <c r="X43" s="49">
        <v>37378</v>
      </c>
      <c r="Y43" s="27"/>
      <c r="Z43" s="27"/>
    </row>
    <row r="44" spans="1:26" ht="15" x14ac:dyDescent="0.25">
      <c r="A44" s="10">
        <f ca="1">IF(Tabela32356765689[[#This Row],[Typ funduszu]]="","",MAX(A42:A43)+1)</f>
        <v>37</v>
      </c>
      <c r="B44" s="11" t="s">
        <v>160</v>
      </c>
      <c r="C44" s="11" t="s">
        <v>161</v>
      </c>
      <c r="D44" s="11" t="s">
        <v>162</v>
      </c>
      <c r="E44" s="12" t="s">
        <v>153</v>
      </c>
      <c r="F44" s="13" t="s">
        <v>30</v>
      </c>
      <c r="G44" s="48">
        <v>1.43E-2</v>
      </c>
      <c r="H44" s="21">
        <v>44603</v>
      </c>
      <c r="I44" s="21" t="s">
        <v>34</v>
      </c>
      <c r="J44" s="18"/>
      <c r="K44" s="50">
        <v>1.6E-2</v>
      </c>
      <c r="L44" s="14">
        <v>1.6E-2</v>
      </c>
      <c r="M44" s="16" t="s">
        <v>31</v>
      </c>
      <c r="N44" s="16" t="s">
        <v>31</v>
      </c>
      <c r="O44" s="16" t="s">
        <v>31</v>
      </c>
      <c r="P44" s="14">
        <v>1.6E-2</v>
      </c>
      <c r="Q44" s="16" t="s">
        <v>31</v>
      </c>
      <c r="R44" s="16" t="s">
        <v>31</v>
      </c>
      <c r="S44" s="16" t="s">
        <v>31</v>
      </c>
      <c r="T44" s="16" t="s">
        <v>31</v>
      </c>
      <c r="U44" s="17">
        <v>44344</v>
      </c>
      <c r="V44" s="18" t="s">
        <v>32</v>
      </c>
      <c r="W44" s="25"/>
      <c r="X44" s="49">
        <v>37778</v>
      </c>
      <c r="Y44" s="27"/>
      <c r="Z44" s="27"/>
    </row>
    <row r="45" spans="1:26" ht="15" x14ac:dyDescent="0.25">
      <c r="A45" s="10">
        <f ca="1">IF(Tabela32356765689[[#This Row],[Typ funduszu]]="","",MAX(A43:A44)+1)</f>
        <v>38</v>
      </c>
      <c r="B45" s="11" t="s">
        <v>163</v>
      </c>
      <c r="C45" s="11" t="s">
        <v>164</v>
      </c>
      <c r="D45" s="11" t="s">
        <v>165</v>
      </c>
      <c r="E45" s="12" t="s">
        <v>153</v>
      </c>
      <c r="F45" s="13" t="s">
        <v>30</v>
      </c>
      <c r="G45" s="48">
        <v>2.2499999999999999E-2</v>
      </c>
      <c r="H45" s="21">
        <v>44603</v>
      </c>
      <c r="I45" s="21" t="s">
        <v>34</v>
      </c>
      <c r="J45" s="18"/>
      <c r="K45" s="50">
        <v>2.5000000000000001E-2</v>
      </c>
      <c r="L45" s="14">
        <v>2.5000000000000001E-2</v>
      </c>
      <c r="M45" s="16" t="s">
        <v>31</v>
      </c>
      <c r="N45" s="16">
        <v>2.5000000000000001E-2</v>
      </c>
      <c r="O45" s="16" t="s">
        <v>31</v>
      </c>
      <c r="P45" s="16">
        <v>2.1000000000000001E-2</v>
      </c>
      <c r="Q45" s="16" t="s">
        <v>31</v>
      </c>
      <c r="R45" s="16" t="s">
        <v>31</v>
      </c>
      <c r="S45" s="16" t="s">
        <v>31</v>
      </c>
      <c r="T45" s="16" t="s">
        <v>31</v>
      </c>
      <c r="U45" s="17">
        <v>44344</v>
      </c>
      <c r="V45" s="18" t="s">
        <v>32</v>
      </c>
      <c r="W45" s="25"/>
      <c r="X45" s="49">
        <v>38558</v>
      </c>
      <c r="Y45" s="27"/>
      <c r="Z45" s="27"/>
    </row>
    <row r="46" spans="1:26" ht="15" x14ac:dyDescent="0.25">
      <c r="A46" s="10">
        <f ca="1">IF(Tabela32356765689[[#This Row],[Typ funduszu]]="","",MAX(A44:A45)+1)</f>
        <v>39</v>
      </c>
      <c r="B46" s="11" t="s">
        <v>166</v>
      </c>
      <c r="C46" s="11" t="s">
        <v>167</v>
      </c>
      <c r="D46" s="11" t="s">
        <v>168</v>
      </c>
      <c r="E46" s="12" t="s">
        <v>169</v>
      </c>
      <c r="F46" s="13" t="s">
        <v>76</v>
      </c>
      <c r="G46" s="48">
        <v>2.5000000000000001E-3</v>
      </c>
      <c r="H46" s="21">
        <v>44652</v>
      </c>
      <c r="I46" s="22" t="s">
        <v>34</v>
      </c>
      <c r="J46" s="21"/>
      <c r="K46" s="50">
        <v>0</v>
      </c>
      <c r="L46" s="14"/>
      <c r="M46" s="14"/>
      <c r="N46" s="14"/>
      <c r="O46" s="16"/>
      <c r="P46" s="14"/>
      <c r="Q46" s="14"/>
      <c r="R46" s="14"/>
      <c r="S46" s="14"/>
      <c r="T46" s="14"/>
      <c r="U46" s="17">
        <v>44344</v>
      </c>
      <c r="V46" s="18" t="s">
        <v>32</v>
      </c>
      <c r="W46" s="25"/>
      <c r="X46" s="49">
        <v>43812</v>
      </c>
      <c r="Y46" s="27"/>
      <c r="Z46" s="27"/>
    </row>
    <row r="47" spans="1:26" ht="15" x14ac:dyDescent="0.25">
      <c r="A47" s="10">
        <f ca="1">IF(Tabela32356765689[[#This Row],[Typ funduszu]]="","",MAX(A45:A46)+1)</f>
        <v>40</v>
      </c>
      <c r="B47" s="11" t="s">
        <v>170</v>
      </c>
      <c r="C47" s="11" t="s">
        <v>171</v>
      </c>
      <c r="D47" s="11" t="s">
        <v>172</v>
      </c>
      <c r="E47" s="12" t="s">
        <v>169</v>
      </c>
      <c r="F47" s="13" t="s">
        <v>76</v>
      </c>
      <c r="G47" s="48">
        <v>3.5999999999999999E-3</v>
      </c>
      <c r="H47" s="21">
        <v>44652</v>
      </c>
      <c r="I47" s="22" t="s">
        <v>34</v>
      </c>
      <c r="J47" s="21"/>
      <c r="K47" s="50">
        <v>2E-3</v>
      </c>
      <c r="L47" s="14"/>
      <c r="M47" s="14"/>
      <c r="N47" s="14"/>
      <c r="O47" s="16"/>
      <c r="P47" s="14"/>
      <c r="Q47" s="14"/>
      <c r="R47" s="14"/>
      <c r="S47" s="14"/>
      <c r="T47" s="14"/>
      <c r="U47" s="17">
        <v>44344</v>
      </c>
      <c r="V47" s="18" t="s">
        <v>32</v>
      </c>
      <c r="W47" s="25"/>
      <c r="X47" s="49">
        <v>43798</v>
      </c>
      <c r="Y47" s="27"/>
      <c r="Z47" s="27"/>
    </row>
    <row r="48" spans="1:26" ht="15" x14ac:dyDescent="0.25">
      <c r="A48" s="10">
        <f ca="1">IF(Tabela32356765689[[#This Row],[Typ funduszu]]="","",MAX(A46:A47)+1)</f>
        <v>41</v>
      </c>
      <c r="B48" s="11" t="s">
        <v>173</v>
      </c>
      <c r="C48" s="11" t="s">
        <v>174</v>
      </c>
      <c r="D48" s="11" t="s">
        <v>175</v>
      </c>
      <c r="E48" s="12" t="s">
        <v>169</v>
      </c>
      <c r="F48" s="13" t="s">
        <v>76</v>
      </c>
      <c r="G48" s="48">
        <v>5.0000000000000001E-3</v>
      </c>
      <c r="H48" s="21">
        <v>44652</v>
      </c>
      <c r="I48" s="22" t="s">
        <v>34</v>
      </c>
      <c r="J48" s="21"/>
      <c r="K48" s="50">
        <v>2E-3</v>
      </c>
      <c r="L48" s="14"/>
      <c r="M48" s="14"/>
      <c r="N48" s="14"/>
      <c r="O48" s="16"/>
      <c r="P48" s="14"/>
      <c r="Q48" s="14"/>
      <c r="R48" s="14"/>
      <c r="S48" s="14"/>
      <c r="T48" s="14"/>
      <c r="U48" s="17">
        <v>44344</v>
      </c>
      <c r="V48" s="18" t="s">
        <v>32</v>
      </c>
      <c r="W48" s="25"/>
      <c r="X48" s="49">
        <v>43798</v>
      </c>
      <c r="Y48" s="27"/>
      <c r="Z48" s="27"/>
    </row>
    <row r="49" spans="1:26" ht="15" x14ac:dyDescent="0.25">
      <c r="A49" s="10">
        <f ca="1">IF(Tabela32356765689[[#This Row],[Typ funduszu]]="","",MAX(A47:A48)+1)</f>
        <v>42</v>
      </c>
      <c r="B49" s="11" t="s">
        <v>176</v>
      </c>
      <c r="C49" s="11" t="s">
        <v>177</v>
      </c>
      <c r="D49" s="11" t="s">
        <v>178</v>
      </c>
      <c r="E49" s="12" t="s">
        <v>169</v>
      </c>
      <c r="F49" s="13" t="s">
        <v>76</v>
      </c>
      <c r="G49" s="48">
        <v>5.1000000000000004E-3</v>
      </c>
      <c r="H49" s="21">
        <v>44652</v>
      </c>
      <c r="I49" s="22" t="s">
        <v>34</v>
      </c>
      <c r="J49" s="21"/>
      <c r="K49" s="50">
        <v>3.0000000000000001E-3</v>
      </c>
      <c r="L49" s="14"/>
      <c r="M49" s="14"/>
      <c r="N49" s="14"/>
      <c r="O49" s="16"/>
      <c r="P49" s="14"/>
      <c r="Q49" s="14"/>
      <c r="R49" s="14"/>
      <c r="S49" s="14"/>
      <c r="T49" s="14"/>
      <c r="U49" s="17">
        <v>44344</v>
      </c>
      <c r="V49" s="18" t="s">
        <v>32</v>
      </c>
      <c r="W49" s="25"/>
      <c r="X49" s="49">
        <v>43798</v>
      </c>
      <c r="Y49" s="27"/>
      <c r="Z49" s="27"/>
    </row>
    <row r="50" spans="1:26" ht="15" x14ac:dyDescent="0.25">
      <c r="A50" s="10">
        <f ca="1">IF(Tabela32356765689[[#This Row],[Typ funduszu]]="","",MAX(A48:A49)+1)</f>
        <v>43</v>
      </c>
      <c r="B50" s="11" t="s">
        <v>179</v>
      </c>
      <c r="C50" s="11" t="s">
        <v>180</v>
      </c>
      <c r="D50" s="11" t="s">
        <v>181</v>
      </c>
      <c r="E50" s="12" t="s">
        <v>169</v>
      </c>
      <c r="F50" s="13" t="s">
        <v>76</v>
      </c>
      <c r="G50" s="48">
        <v>5.1000000000000004E-3</v>
      </c>
      <c r="H50" s="21">
        <v>44652</v>
      </c>
      <c r="I50" s="22" t="s">
        <v>34</v>
      </c>
      <c r="J50" s="21"/>
      <c r="K50" s="50">
        <v>3.0000000000000001E-3</v>
      </c>
      <c r="L50" s="14"/>
      <c r="M50" s="14"/>
      <c r="N50" s="14"/>
      <c r="O50" s="16"/>
      <c r="P50" s="14"/>
      <c r="Q50" s="14"/>
      <c r="R50" s="14"/>
      <c r="S50" s="14"/>
      <c r="T50" s="14"/>
      <c r="U50" s="17">
        <v>44344</v>
      </c>
      <c r="V50" s="18" t="s">
        <v>32</v>
      </c>
      <c r="W50" s="25"/>
      <c r="X50" s="49">
        <v>43798</v>
      </c>
      <c r="Y50" s="27"/>
      <c r="Z50" s="27"/>
    </row>
    <row r="51" spans="1:26" ht="15" x14ac:dyDescent="0.25">
      <c r="A51" s="10">
        <f ca="1">IF(Tabela32356765689[[#This Row],[Typ funduszu]]="","",MAX(A49:A50)+1)</f>
        <v>44</v>
      </c>
      <c r="B51" s="11" t="s">
        <v>182</v>
      </c>
      <c r="C51" s="11" t="s">
        <v>183</v>
      </c>
      <c r="D51" s="11" t="s">
        <v>184</v>
      </c>
      <c r="E51" s="12" t="s">
        <v>169</v>
      </c>
      <c r="F51" s="13" t="s">
        <v>76</v>
      </c>
      <c r="G51" s="48">
        <v>4.8999999999999998E-3</v>
      </c>
      <c r="H51" s="21">
        <v>44652</v>
      </c>
      <c r="I51" s="22" t="s">
        <v>34</v>
      </c>
      <c r="J51" s="21"/>
      <c r="K51" s="50">
        <v>3.0000000000000001E-3</v>
      </c>
      <c r="L51" s="14"/>
      <c r="M51" s="14"/>
      <c r="N51" s="14"/>
      <c r="O51" s="16"/>
      <c r="P51" s="14"/>
      <c r="Q51" s="14"/>
      <c r="R51" s="14"/>
      <c r="S51" s="14"/>
      <c r="T51" s="14"/>
      <c r="U51" s="17">
        <v>44344</v>
      </c>
      <c r="V51" s="18" t="s">
        <v>32</v>
      </c>
      <c r="W51" s="25"/>
      <c r="X51" s="49">
        <v>43798</v>
      </c>
      <c r="Y51" s="27"/>
      <c r="Z51" s="27"/>
    </row>
    <row r="52" spans="1:26" ht="15" x14ac:dyDescent="0.25">
      <c r="A52" s="10">
        <f ca="1">IF(Tabela32356765689[[#This Row],[Typ funduszu]]="","",MAX(A50:A51)+1)</f>
        <v>45</v>
      </c>
      <c r="B52" s="11" t="s">
        <v>185</v>
      </c>
      <c r="C52" s="11" t="s">
        <v>186</v>
      </c>
      <c r="D52" s="11" t="s">
        <v>187</v>
      </c>
      <c r="E52" s="12" t="s">
        <v>169</v>
      </c>
      <c r="F52" s="13" t="s">
        <v>76</v>
      </c>
      <c r="G52" s="48">
        <v>5.2000000000000006E-3</v>
      </c>
      <c r="H52" s="21">
        <v>44652</v>
      </c>
      <c r="I52" s="22" t="s">
        <v>34</v>
      </c>
      <c r="J52" s="21"/>
      <c r="K52" s="50">
        <v>3.0000000000000001E-3</v>
      </c>
      <c r="L52" s="14"/>
      <c r="M52" s="14"/>
      <c r="N52" s="14"/>
      <c r="O52" s="16"/>
      <c r="P52" s="14"/>
      <c r="Q52" s="14"/>
      <c r="R52" s="14"/>
      <c r="S52" s="14"/>
      <c r="T52" s="14"/>
      <c r="U52" s="17">
        <v>44344</v>
      </c>
      <c r="V52" s="18" t="s">
        <v>32</v>
      </c>
      <c r="W52" s="25"/>
      <c r="X52" s="49">
        <v>43798</v>
      </c>
      <c r="Y52" s="27"/>
      <c r="Z52" s="27"/>
    </row>
    <row r="53" spans="1:26" ht="15" x14ac:dyDescent="0.25">
      <c r="A53" s="10">
        <f ca="1">IF(Tabela32356765689[[#This Row],[Typ funduszu]]="","",MAX(A51:A52)+1)</f>
        <v>46</v>
      </c>
      <c r="B53" s="11" t="s">
        <v>188</v>
      </c>
      <c r="C53" s="11" t="s">
        <v>189</v>
      </c>
      <c r="D53" s="11" t="s">
        <v>190</v>
      </c>
      <c r="E53" s="12" t="s">
        <v>169</v>
      </c>
      <c r="F53" s="13" t="s">
        <v>76</v>
      </c>
      <c r="G53" s="48">
        <v>4.8999999999999998E-3</v>
      </c>
      <c r="H53" s="21">
        <v>44652</v>
      </c>
      <c r="I53" s="22" t="s">
        <v>34</v>
      </c>
      <c r="J53" s="21"/>
      <c r="K53" s="50">
        <v>2E-3</v>
      </c>
      <c r="L53" s="14"/>
      <c r="M53" s="14"/>
      <c r="N53" s="14"/>
      <c r="O53" s="16"/>
      <c r="P53" s="14"/>
      <c r="Q53" s="14"/>
      <c r="R53" s="14"/>
      <c r="S53" s="14"/>
      <c r="T53" s="14"/>
      <c r="U53" s="17">
        <v>44344</v>
      </c>
      <c r="V53" s="18" t="s">
        <v>32</v>
      </c>
      <c r="W53" s="25"/>
      <c r="X53" s="49">
        <v>43798</v>
      </c>
      <c r="Y53" s="27"/>
      <c r="Z53" s="27"/>
    </row>
    <row r="54" spans="1:26" ht="15" x14ac:dyDescent="0.25">
      <c r="A54" s="10">
        <f ca="1">IF(Tabela32356765689[[#This Row],[Typ funduszu]]="","",MAX(A52:A53)+1)</f>
        <v>47</v>
      </c>
      <c r="B54" s="11" t="s">
        <v>191</v>
      </c>
      <c r="C54" s="11" t="s">
        <v>192</v>
      </c>
      <c r="D54" s="11" t="s">
        <v>193</v>
      </c>
      <c r="E54" s="12" t="s">
        <v>169</v>
      </c>
      <c r="F54" s="13" t="s">
        <v>76</v>
      </c>
      <c r="G54" s="48">
        <v>4.7999999999999996E-3</v>
      </c>
      <c r="H54" s="21">
        <v>44652</v>
      </c>
      <c r="I54" s="22" t="s">
        <v>34</v>
      </c>
      <c r="J54" s="21"/>
      <c r="K54" s="50">
        <v>0</v>
      </c>
      <c r="L54" s="14"/>
      <c r="M54" s="14"/>
      <c r="N54" s="14"/>
      <c r="O54" s="16"/>
      <c r="P54" s="14"/>
      <c r="Q54" s="14"/>
      <c r="R54" s="14"/>
      <c r="S54" s="14"/>
      <c r="T54" s="14"/>
      <c r="U54" s="17">
        <v>44344</v>
      </c>
      <c r="V54" s="18" t="s">
        <v>32</v>
      </c>
      <c r="W54" s="25"/>
      <c r="X54" s="49">
        <v>43803</v>
      </c>
      <c r="Y54" s="27"/>
      <c r="Z54" s="27"/>
    </row>
    <row r="55" spans="1:26" ht="15" x14ac:dyDescent="0.25">
      <c r="A55" s="10">
        <f ca="1">IF(Tabela32356765689[[#This Row],[Typ funduszu]]="","",MAX(A53:A54)+1)</f>
        <v>48</v>
      </c>
      <c r="B55" s="1" t="s">
        <v>194</v>
      </c>
      <c r="C55" s="11" t="s">
        <v>195</v>
      </c>
      <c r="D55" s="11" t="s">
        <v>196</v>
      </c>
      <c r="E55" s="12" t="s">
        <v>169</v>
      </c>
      <c r="F55" s="13" t="s">
        <v>76</v>
      </c>
      <c r="G55" s="48">
        <v>3.0000000000000001E-3</v>
      </c>
      <c r="H55" s="21">
        <v>44652</v>
      </c>
      <c r="I55" s="21" t="s">
        <v>34</v>
      </c>
      <c r="J55" s="18" t="s">
        <v>126</v>
      </c>
      <c r="K55" s="53" t="s">
        <v>31</v>
      </c>
      <c r="L55" s="29"/>
      <c r="M55" s="29"/>
      <c r="N55" s="30"/>
      <c r="O55" s="16"/>
      <c r="P55" s="30"/>
      <c r="Q55" s="30"/>
      <c r="R55" s="30"/>
      <c r="S55" s="30"/>
      <c r="T55" s="30"/>
      <c r="U55" s="30"/>
      <c r="V55" s="18" t="s">
        <v>130</v>
      </c>
      <c r="W55" s="31"/>
      <c r="X55" s="49">
        <v>44292</v>
      </c>
      <c r="Y55" s="27"/>
      <c r="Z55" s="32"/>
    </row>
    <row r="57" spans="1:26" ht="14.25" customHeight="1" x14ac:dyDescent="0.2">
      <c r="C57" s="90"/>
      <c r="D57" s="99" t="s">
        <v>212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</row>
    <row r="58" spans="1:26" ht="14.25" customHeight="1" x14ac:dyDescent="0.2">
      <c r="C58" s="91" t="s">
        <v>33</v>
      </c>
      <c r="D58" s="95" t="s">
        <v>213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</row>
    <row r="59" spans="1:26" ht="20.25" customHeight="1" x14ac:dyDescent="0.2">
      <c r="C59" s="91"/>
      <c r="D59" s="95" t="s">
        <v>297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</row>
    <row r="60" spans="1:26" x14ac:dyDescent="0.2">
      <c r="C60" s="91"/>
      <c r="D60" s="95" t="s">
        <v>302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6" ht="14.25" customHeight="1" x14ac:dyDescent="0.2">
      <c r="C61" s="91" t="s">
        <v>199</v>
      </c>
      <c r="D61" s="95" t="s">
        <v>303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6" ht="14.25" customHeight="1" x14ac:dyDescent="0.2">
      <c r="C62" s="91" t="s">
        <v>31</v>
      </c>
      <c r="D62" s="95" t="s">
        <v>283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6" ht="20.25" customHeight="1" x14ac:dyDescent="0.2">
      <c r="C63" s="91"/>
      <c r="D63" s="95" t="s">
        <v>301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  <row r="64" spans="1:26" ht="14.25" customHeight="1" x14ac:dyDescent="0.2">
      <c r="C64" s="91"/>
      <c r="D64" s="95" t="s">
        <v>298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</row>
    <row r="65" spans="3:24" ht="34.5" customHeight="1" x14ac:dyDescent="0.2">
      <c r="C65" s="91" t="s">
        <v>34</v>
      </c>
      <c r="D65" s="95" t="s">
        <v>305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</row>
    <row r="66" spans="3:24" ht="14.25" customHeight="1" x14ac:dyDescent="0.2">
      <c r="C66" s="91" t="s">
        <v>279</v>
      </c>
      <c r="D66" s="95" t="s">
        <v>280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</row>
    <row r="67" spans="3:24" ht="14.25" customHeight="1" x14ac:dyDescent="0.2">
      <c r="C67" s="91" t="s">
        <v>205</v>
      </c>
      <c r="D67" s="95" t="s">
        <v>206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</row>
    <row r="68" spans="3:24" x14ac:dyDescent="0.2">
      <c r="C68" s="90"/>
      <c r="D68" s="89" t="s">
        <v>304</v>
      </c>
      <c r="E68" s="89"/>
    </row>
  </sheetData>
  <mergeCells count="14">
    <mergeCell ref="B1:C1"/>
    <mergeCell ref="E1:F1"/>
    <mergeCell ref="D57:X57"/>
    <mergeCell ref="D58:X58"/>
    <mergeCell ref="D59:X59"/>
    <mergeCell ref="D66:X66"/>
    <mergeCell ref="D67:X67"/>
    <mergeCell ref="G1:L1"/>
    <mergeCell ref="D60:X60"/>
    <mergeCell ref="D61:X61"/>
    <mergeCell ref="D62:X62"/>
    <mergeCell ref="D63:X63"/>
    <mergeCell ref="D64:X64"/>
    <mergeCell ref="D65:X65"/>
  </mergeCells>
  <conditionalFormatting sqref="X4:X55">
    <cfRule type="cellIs" dxfId="204" priority="1" operator="greaterThanOrEqual">
      <formula>DATE($E$1,1,1)</formula>
    </cfRule>
    <cfRule type="cellIs" dxfId="203" priority="2" operator="greaterThanOrEqual">
      <formula>DATE($E$1-1,1,1)</formula>
    </cfRule>
  </conditionalFormatting>
  <pageMargins left="0.35433070866141736" right="0.23" top="0.48" bottom="0.3" header="0.31496062992125984" footer="0.12"/>
  <pageSetup paperSize="9" scale="37" fitToHeight="0" orientation="landscape" r:id="rId1"/>
  <headerFooter>
    <oddFooter>&amp;LFundusze Inwestycyjne Pekao&amp;R&amp;P |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958372A3-1FDB-4FB0-9A34-6F011DDBDD7C}">
            <xm:f>'Wskaźniki Opł i kosztów 2022-2'!$T4</xm:f>
            <x14:dxf>
              <fill>
                <patternFill>
                  <bgColor theme="7" tint="0.79998168889431442"/>
                </patternFill>
              </fill>
            </x14:dxf>
          </x14:cfRule>
          <xm:sqref>G4:G55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5:G69"/>
  <sheetViews>
    <sheetView showGridLines="0" showRowColHeaders="0" zoomScaleNormal="10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2.7109375" customWidth="1"/>
    <col min="3" max="3" width="8.85546875" customWidth="1"/>
    <col min="4" max="4" width="115.140625" customWidth="1"/>
    <col min="5" max="6" width="25.7109375" customWidth="1"/>
    <col min="7" max="7" width="2.42578125" customWidth="1"/>
  </cols>
  <sheetData>
    <row r="5" spans="2:6" x14ac:dyDescent="0.25">
      <c r="B5" s="39"/>
      <c r="C5" s="39"/>
    </row>
    <row r="6" spans="2:6" ht="18.75" x14ac:dyDescent="0.25">
      <c r="B6" s="39"/>
      <c r="C6" s="40" t="s">
        <v>214</v>
      </c>
    </row>
    <row r="7" spans="2:6" x14ac:dyDescent="0.25">
      <c r="B7" s="39"/>
      <c r="C7" s="39" t="s">
        <v>307</v>
      </c>
      <c r="D7" s="41"/>
      <c r="E7" s="41"/>
      <c r="F7" s="41"/>
    </row>
    <row r="8" spans="2:6" x14ac:dyDescent="0.25">
      <c r="B8" s="39"/>
      <c r="C8" s="39"/>
      <c r="D8" s="41" t="s">
        <v>309</v>
      </c>
      <c r="E8" s="41"/>
      <c r="F8" s="41"/>
    </row>
    <row r="9" spans="2:6" ht="18.75" x14ac:dyDescent="0.25">
      <c r="B9" s="40" t="s">
        <v>215</v>
      </c>
      <c r="D9" s="41"/>
      <c r="E9" s="41"/>
      <c r="F9" s="41"/>
    </row>
    <row r="10" spans="2:6" x14ac:dyDescent="0.25">
      <c r="C10" t="s">
        <v>216</v>
      </c>
      <c r="D10" s="41" t="s">
        <v>217</v>
      </c>
      <c r="E10" s="41"/>
      <c r="F10" s="41"/>
    </row>
    <row r="11" spans="2:6" x14ac:dyDescent="0.25">
      <c r="C11" t="s">
        <v>291</v>
      </c>
      <c r="D11" s="41" t="s">
        <v>263</v>
      </c>
      <c r="E11" s="41"/>
      <c r="F11" s="41"/>
    </row>
    <row r="12" spans="2:6" x14ac:dyDescent="0.25">
      <c r="D12" s="41"/>
      <c r="E12" s="41"/>
      <c r="F12" s="41"/>
    </row>
    <row r="13" spans="2:6" ht="18.75" x14ac:dyDescent="0.25">
      <c r="B13" s="40" t="s">
        <v>218</v>
      </c>
      <c r="D13" s="41"/>
      <c r="E13" s="41"/>
      <c r="F13" s="41"/>
    </row>
    <row r="14" spans="2:6" ht="18.75" x14ac:dyDescent="0.25">
      <c r="B14" s="40"/>
      <c r="C14" s="39"/>
      <c r="D14" s="41" t="s">
        <v>219</v>
      </c>
      <c r="E14" s="41"/>
      <c r="F14" s="41"/>
    </row>
    <row r="15" spans="2:6" ht="18.75" x14ac:dyDescent="0.25">
      <c r="B15" s="40"/>
      <c r="C15" s="39"/>
      <c r="D15" s="41" t="s">
        <v>220</v>
      </c>
      <c r="E15" s="41"/>
      <c r="F15" s="41"/>
    </row>
    <row r="16" spans="2:6" x14ac:dyDescent="0.25">
      <c r="C16" s="39"/>
      <c r="D16" s="41" t="str">
        <f ca="1">+"Wskaźnik WKC prezentowany jest dla funduszy i subfunduszy, które prowadziły działalność przez cały rok "&amp;B31</f>
        <v>Wskaźnik WKC prezentowany jest dla funduszy i subfunduszy, które prowadziły działalność przez cały rok 2020</v>
      </c>
      <c r="E16" s="41"/>
      <c r="F16" s="41"/>
    </row>
    <row r="17" spans="2:6" ht="30" x14ac:dyDescent="0.25">
      <c r="C17" s="39"/>
      <c r="D17" s="41" t="str">
        <f ca="1">+"W przypadku, gdy w subfunduszu nie ma (nie było w "&amp;B31&amp;") kategorii jednostek uczestnictwa - prezentowany jest wskaźnik WKC ogólny oraz dla kat. A (wskazanie od 31.12."&amp;B31&amp;")"</f>
        <v>W przypadku, gdy w subfunduszu nie ma (nie było w 2020) kategorii jednostek uczestnictwa - prezentowany jest wskaźnik WKC ogólny oraz dla kat. A (wskazanie od 31.12.2020)</v>
      </c>
      <c r="E17" s="41"/>
      <c r="F17" s="41"/>
    </row>
    <row r="18" spans="2:6" ht="30" x14ac:dyDescent="0.25">
      <c r="C18" s="39"/>
      <c r="D18" s="41" t="s">
        <v>221</v>
      </c>
      <c r="E18" s="41"/>
      <c r="F18" s="41"/>
    </row>
    <row r="19" spans="2:6" x14ac:dyDescent="0.25">
      <c r="C19" s="39"/>
      <c r="D19" s="41" t="str">
        <f ca="1">+"Dla subfunduszy z pierwszą wyceną po 1.01."&amp;B31&amp;" - wskaźnik WKC nie został wyliczony"</f>
        <v>Dla subfunduszy z pierwszą wyceną po 1.01.2020 - wskaźnik WKC nie został wyliczony</v>
      </c>
      <c r="E19" s="41"/>
      <c r="F19" s="41"/>
    </row>
    <row r="20" spans="2:6" x14ac:dyDescent="0.25">
      <c r="C20" s="39"/>
      <c r="D20" s="41" t="s">
        <v>281</v>
      </c>
      <c r="E20" s="41"/>
      <c r="F20" s="41"/>
    </row>
    <row r="21" spans="2:6" x14ac:dyDescent="0.25">
      <c r="C21" s="104" t="s">
        <v>222</v>
      </c>
      <c r="D21" s="104"/>
      <c r="E21" s="41"/>
      <c r="F21" s="41"/>
    </row>
    <row r="22" spans="2:6" x14ac:dyDescent="0.25">
      <c r="C22" s="80" t="s">
        <v>223</v>
      </c>
      <c r="D22" s="41" t="s">
        <v>239</v>
      </c>
      <c r="E22" s="41"/>
      <c r="F22" s="41"/>
    </row>
    <row r="23" spans="2:6" ht="45" x14ac:dyDescent="0.25">
      <c r="C23" s="39"/>
      <c r="D23" s="41" t="s">
        <v>241</v>
      </c>
      <c r="E23" s="41"/>
      <c r="F23" s="41"/>
    </row>
    <row r="24" spans="2:6" x14ac:dyDescent="0.25">
      <c r="C24" s="80" t="s">
        <v>224</v>
      </c>
      <c r="D24" s="41" t="s">
        <v>240</v>
      </c>
      <c r="E24" s="41"/>
      <c r="F24" s="41"/>
    </row>
    <row r="25" spans="2:6" ht="60" x14ac:dyDescent="0.25">
      <c r="C25" s="39"/>
      <c r="D25" s="41" t="s">
        <v>225</v>
      </c>
      <c r="E25" s="41"/>
      <c r="F25" s="41"/>
    </row>
    <row r="26" spans="2:6" ht="5.0999999999999996" customHeight="1" x14ac:dyDescent="0.25">
      <c r="C26" s="39"/>
      <c r="D26" s="41"/>
      <c r="E26" s="41"/>
      <c r="F26" s="41"/>
    </row>
    <row r="27" spans="2:6" ht="45" x14ac:dyDescent="0.25">
      <c r="C27" s="39"/>
      <c r="D27" s="41" t="s">
        <v>242</v>
      </c>
      <c r="E27" s="41"/>
      <c r="F27" s="41"/>
    </row>
    <row r="28" spans="2:6" x14ac:dyDescent="0.25">
      <c r="C28" s="39"/>
      <c r="D28" s="41" t="s">
        <v>226</v>
      </c>
      <c r="E28" s="41"/>
      <c r="F28" s="41"/>
    </row>
    <row r="29" spans="2:6" x14ac:dyDescent="0.25">
      <c r="C29" s="39" t="s">
        <v>285</v>
      </c>
      <c r="D29" s="41"/>
      <c r="E29" s="41"/>
      <c r="F29" s="41"/>
    </row>
    <row r="30" spans="2:6" x14ac:dyDescent="0.25">
      <c r="B30" t="s">
        <v>216</v>
      </c>
      <c r="C30" s="81" t="s">
        <v>288</v>
      </c>
      <c r="D30" s="41" t="s">
        <v>286</v>
      </c>
      <c r="E30" s="41"/>
      <c r="F30" s="41"/>
    </row>
    <row r="31" spans="2:6" x14ac:dyDescent="0.25">
      <c r="B31">
        <v>2020</v>
      </c>
      <c r="C31" s="81"/>
      <c r="D31" s="41" t="str">
        <f ca="1">+"Obecnie wskaźnik oparty jest o dane dot. kosztów w roku "&amp;B31</f>
        <v>Obecnie wskaźnik oparty jest o dane dot. kosztów w roku 2020</v>
      </c>
      <c r="E31" s="41"/>
      <c r="F31" s="41"/>
    </row>
    <row r="32" spans="2:6" ht="30" x14ac:dyDescent="0.25">
      <c r="B32" t="s">
        <v>310</v>
      </c>
      <c r="C32" s="81" t="s">
        <v>288</v>
      </c>
      <c r="D32" s="41" t="s">
        <v>287</v>
      </c>
      <c r="E32" s="41"/>
      <c r="F32" s="41"/>
    </row>
    <row r="33" spans="2:6" ht="45" x14ac:dyDescent="0.25">
      <c r="C33" s="81"/>
      <c r="D33" s="41" t="s">
        <v>306</v>
      </c>
      <c r="E33" s="41"/>
      <c r="F33" s="41"/>
    </row>
    <row r="34" spans="2:6" ht="30" x14ac:dyDescent="0.25">
      <c r="B34">
        <v>2021</v>
      </c>
      <c r="C34" s="81"/>
      <c r="D34" s="41" t="str">
        <f ca="1">+"Obecnie wartość wskaźnika opłat bieżacych oparta jestr na danych dot. kosztów w roku "&amp;B34&amp;" (modyfikowanych o zmiany stawki wynagrodzenia za zarządzanie)"</f>
        <v>Obecnie wartość wskaźnika opłat bieżacych oparta jestr na danych dot. kosztów w roku 2021 (modyfikowanych o zmiany stawki wynagrodzenia za zarządzanie)</v>
      </c>
      <c r="E34" s="41"/>
      <c r="F34" s="41"/>
    </row>
    <row r="35" spans="2:6" x14ac:dyDescent="0.25">
      <c r="D35" s="41"/>
      <c r="E35" s="41"/>
      <c r="F35" s="41"/>
    </row>
    <row r="36" spans="2:6" ht="18.75" x14ac:dyDescent="0.25">
      <c r="B36" s="40" t="s">
        <v>227</v>
      </c>
      <c r="D36" s="41"/>
      <c r="E36" s="41"/>
      <c r="F36" s="41"/>
    </row>
    <row r="37" spans="2:6" x14ac:dyDescent="0.25">
      <c r="C37" s="42" t="s">
        <v>228</v>
      </c>
      <c r="D37" s="41"/>
      <c r="E37" s="41"/>
      <c r="F37" s="41"/>
    </row>
    <row r="38" spans="2:6" ht="18.75" x14ac:dyDescent="0.25">
      <c r="B38" s="40" t="s">
        <v>229</v>
      </c>
      <c r="D38" s="41"/>
      <c r="E38" s="41"/>
      <c r="F38" s="41"/>
    </row>
    <row r="39" spans="2:6" x14ac:dyDescent="0.25">
      <c r="C39" s="42" t="s">
        <v>230</v>
      </c>
      <c r="D39" s="41"/>
      <c r="E39" s="41"/>
      <c r="F39" s="41"/>
    </row>
    <row r="41" spans="2:6" ht="18.75" x14ac:dyDescent="0.25">
      <c r="B41" s="40" t="s">
        <v>231</v>
      </c>
      <c r="D41" s="41"/>
      <c r="E41" s="41"/>
      <c r="F41" s="41"/>
    </row>
    <row r="42" spans="2:6" x14ac:dyDescent="0.25">
      <c r="C42" s="39" t="s">
        <v>282</v>
      </c>
      <c r="D42" s="41"/>
      <c r="E42" s="41"/>
      <c r="F42" s="41"/>
    </row>
    <row r="43" spans="2:6" x14ac:dyDescent="0.25">
      <c r="C43" s="42" t="s">
        <v>232</v>
      </c>
      <c r="D43" s="41"/>
      <c r="E43" s="41"/>
      <c r="F43" s="41"/>
    </row>
    <row r="44" spans="2:6" x14ac:dyDescent="0.25">
      <c r="C44" s="39" t="s">
        <v>233</v>
      </c>
      <c r="D44" s="41"/>
      <c r="E44" s="41"/>
      <c r="F44" s="41"/>
    </row>
    <row r="45" spans="2:6" x14ac:dyDescent="0.25">
      <c r="C45" s="42" t="s">
        <v>234</v>
      </c>
      <c r="D45" s="41"/>
      <c r="E45" s="41"/>
      <c r="F45" s="41"/>
    </row>
    <row r="46" spans="2:6" x14ac:dyDescent="0.25">
      <c r="C46" s="39" t="s">
        <v>235</v>
      </c>
      <c r="D46" s="41"/>
      <c r="E46" s="41"/>
      <c r="F46" s="41"/>
    </row>
    <row r="47" spans="2:6" x14ac:dyDescent="0.25">
      <c r="C47" s="42" t="s">
        <v>236</v>
      </c>
      <c r="D47" s="41"/>
      <c r="E47" s="41"/>
      <c r="F47" s="41"/>
    </row>
    <row r="48" spans="2:6" x14ac:dyDescent="0.25">
      <c r="D48" s="41"/>
      <c r="E48" s="41"/>
      <c r="F48" s="41"/>
    </row>
    <row r="49" spans="2:7" ht="18.75" x14ac:dyDescent="0.25">
      <c r="B49" s="40" t="s">
        <v>237</v>
      </c>
      <c r="D49" s="41"/>
      <c r="E49" s="41"/>
      <c r="F49" s="41"/>
    </row>
    <row r="50" spans="2:7" x14ac:dyDescent="0.25">
      <c r="C50" s="42" t="s">
        <v>238</v>
      </c>
      <c r="D50" s="41"/>
      <c r="E50" s="41"/>
      <c r="F50" s="41"/>
    </row>
    <row r="51" spans="2:7" ht="15.75" thickBot="1" x14ac:dyDescent="0.3">
      <c r="D51" s="62" t="s">
        <v>262</v>
      </c>
      <c r="E51" s="62"/>
      <c r="F51" s="62"/>
    </row>
    <row r="52" spans="2:7" s="44" customFormat="1" ht="63.75" thickBot="1" x14ac:dyDescent="0.3">
      <c r="C52" s="57"/>
      <c r="D52" s="45" t="s">
        <v>261</v>
      </c>
      <c r="E52" s="43" t="s">
        <v>290</v>
      </c>
      <c r="F52" s="56" t="s">
        <v>289</v>
      </c>
      <c r="G52" s="59"/>
    </row>
    <row r="53" spans="2:7" ht="15.75" x14ac:dyDescent="0.25">
      <c r="C53" s="58"/>
      <c r="D53" s="63" t="s">
        <v>260</v>
      </c>
      <c r="E53" s="64" t="s">
        <v>243</v>
      </c>
      <c r="F53" s="65" t="s">
        <v>243</v>
      </c>
      <c r="G53" s="60"/>
    </row>
    <row r="54" spans="2:7" ht="15.75" x14ac:dyDescent="0.25">
      <c r="C54" s="58"/>
      <c r="D54" s="66" t="s">
        <v>259</v>
      </c>
      <c r="E54" s="67" t="s">
        <v>243</v>
      </c>
      <c r="F54" s="68" t="s">
        <v>245</v>
      </c>
      <c r="G54" s="60"/>
    </row>
    <row r="55" spans="2:7" ht="15.75" x14ac:dyDescent="0.25">
      <c r="C55" s="58"/>
      <c r="D55" s="69" t="s">
        <v>258</v>
      </c>
      <c r="E55" s="100" t="s">
        <v>243</v>
      </c>
      <c r="F55" s="102" t="s">
        <v>243</v>
      </c>
      <c r="G55" s="60"/>
    </row>
    <row r="56" spans="2:7" ht="15.75" x14ac:dyDescent="0.25">
      <c r="C56" s="58"/>
      <c r="D56" s="70" t="s">
        <v>257</v>
      </c>
      <c r="E56" s="101"/>
      <c r="F56" s="103"/>
      <c r="G56" s="60"/>
    </row>
    <row r="57" spans="2:7" ht="15.75" x14ac:dyDescent="0.25">
      <c r="C57" s="58"/>
      <c r="D57" s="70" t="s">
        <v>256</v>
      </c>
      <c r="E57" s="101"/>
      <c r="F57" s="103"/>
      <c r="G57" s="60"/>
    </row>
    <row r="58" spans="2:7" ht="15.75" x14ac:dyDescent="0.25">
      <c r="C58" s="58"/>
      <c r="D58" s="70" t="s">
        <v>255</v>
      </c>
      <c r="E58" s="101"/>
      <c r="F58" s="103"/>
      <c r="G58" s="60"/>
    </row>
    <row r="59" spans="2:7" ht="15.75" x14ac:dyDescent="0.25">
      <c r="C59" s="58"/>
      <c r="D59" s="70" t="s">
        <v>254</v>
      </c>
      <c r="E59" s="101"/>
      <c r="F59" s="103"/>
      <c r="G59" s="60"/>
    </row>
    <row r="60" spans="2:7" ht="15.75" x14ac:dyDescent="0.25">
      <c r="C60" s="58"/>
      <c r="D60" s="70" t="s">
        <v>253</v>
      </c>
      <c r="E60" s="101"/>
      <c r="F60" s="103"/>
      <c r="G60" s="60"/>
    </row>
    <row r="61" spans="2:7" ht="31.5" x14ac:dyDescent="0.25">
      <c r="C61" s="58"/>
      <c r="D61" s="70" t="s">
        <v>252</v>
      </c>
      <c r="E61" s="101"/>
      <c r="F61" s="103"/>
      <c r="G61" s="60"/>
    </row>
    <row r="62" spans="2:7" ht="15.75" x14ac:dyDescent="0.25">
      <c r="C62" s="58"/>
      <c r="D62" s="71" t="s">
        <v>251</v>
      </c>
      <c r="E62" s="67" t="s">
        <v>245</v>
      </c>
      <c r="F62" s="72" t="s">
        <v>245</v>
      </c>
      <c r="G62" s="60"/>
    </row>
    <row r="63" spans="2:7" ht="15.75" x14ac:dyDescent="0.25">
      <c r="C63" s="58"/>
      <c r="D63" s="71" t="s">
        <v>250</v>
      </c>
      <c r="E63" s="67" t="s">
        <v>243</v>
      </c>
      <c r="F63" s="72" t="s">
        <v>245</v>
      </c>
      <c r="G63" s="60"/>
    </row>
    <row r="64" spans="2:7" ht="15.75" x14ac:dyDescent="0.25">
      <c r="C64" s="58"/>
      <c r="D64" s="71" t="s">
        <v>249</v>
      </c>
      <c r="E64" s="67" t="s">
        <v>245</v>
      </c>
      <c r="F64" s="72" t="s">
        <v>245</v>
      </c>
      <c r="G64" s="60"/>
    </row>
    <row r="65" spans="3:7" ht="15.75" x14ac:dyDescent="0.25">
      <c r="C65" s="58"/>
      <c r="D65" s="71" t="s">
        <v>248</v>
      </c>
      <c r="E65" s="67" t="s">
        <v>243</v>
      </c>
      <c r="F65" s="72" t="s">
        <v>245</v>
      </c>
      <c r="G65" s="60"/>
    </row>
    <row r="66" spans="3:7" ht="15.75" x14ac:dyDescent="0.25">
      <c r="C66" s="58"/>
      <c r="D66" s="71" t="s">
        <v>247</v>
      </c>
      <c r="E66" s="67" t="s">
        <v>245</v>
      </c>
      <c r="F66" s="72" t="s">
        <v>245</v>
      </c>
      <c r="G66" s="60"/>
    </row>
    <row r="67" spans="3:7" ht="15.75" x14ac:dyDescent="0.25">
      <c r="C67" s="58"/>
      <c r="D67" s="71" t="s">
        <v>246</v>
      </c>
      <c r="E67" s="67" t="s">
        <v>245</v>
      </c>
      <c r="F67" s="72" t="s">
        <v>243</v>
      </c>
      <c r="G67" s="60"/>
    </row>
    <row r="68" spans="3:7" ht="16.5" thickBot="1" x14ac:dyDescent="0.3">
      <c r="C68" s="58"/>
      <c r="D68" s="73" t="s">
        <v>244</v>
      </c>
      <c r="E68" s="74" t="s">
        <v>243</v>
      </c>
      <c r="F68" s="75" t="s">
        <v>243</v>
      </c>
      <c r="G68" s="60"/>
    </row>
    <row r="69" spans="3:7" x14ac:dyDescent="0.25">
      <c r="D69" s="61"/>
      <c r="E69" s="61"/>
      <c r="F69" s="61"/>
    </row>
  </sheetData>
  <mergeCells count="3">
    <mergeCell ref="E55:E61"/>
    <mergeCell ref="F55:F61"/>
    <mergeCell ref="C21:D21"/>
  </mergeCells>
  <conditionalFormatting sqref="E53:F68">
    <cfRule type="cellIs" dxfId="173" priority="1" operator="equal">
      <formula>"nie"</formula>
    </cfRule>
    <cfRule type="cellIs" dxfId="172" priority="2" operator="equal">
      <formula>"tak"</formula>
    </cfRule>
  </conditionalFormatting>
  <dataValidations count="1">
    <dataValidation type="list" allowBlank="1" showInputMessage="1" showErrorMessage="1" sqref="E53:F68" xr:uid="{00000000-0002-0000-0500-000000000000}">
      <formula1>"TAK,NIE"</formula1>
    </dataValidation>
  </dataValidations>
  <hyperlinks>
    <hyperlink ref="C43" r:id="rId1" xr:uid="{00000000-0004-0000-0500-000000000000}"/>
    <hyperlink ref="C45" r:id="rId2" xr:uid="{00000000-0004-0000-0500-000001000000}"/>
    <hyperlink ref="C50" r:id="rId3" xr:uid="{00000000-0004-0000-0500-000002000000}"/>
    <hyperlink ref="C47" r:id="rId4" display="https://pekaotfi.pl/dokumenty/archiwum?open-tab=4" xr:uid="{00000000-0004-0000-0500-000003000000}"/>
    <hyperlink ref="C37" r:id="rId5" xr:uid="{00000000-0004-0000-0500-000004000000}"/>
  </hyperlinks>
  <pageMargins left="0.70866141732283472" right="0.70866141732283472" top="0.74803149606299213" bottom="0.74803149606299213" header="0.31496062992125984" footer="0.31496062992125984"/>
  <pageSetup paperSize="9" scale="47" orientation="portrait" r:id="rId6"/>
  <headerFooter>
    <oddFooter>&amp;L&amp;A&amp;C&amp;F&amp;R&amp;D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4BD5-3531-43E0-896E-7BD1F27870AF}">
  <sheetPr>
    <pageSetUpPr fitToPage="1"/>
  </sheetPr>
  <dimension ref="A1:BG68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4" sqref="E4"/>
    </sheetView>
  </sheetViews>
  <sheetFormatPr defaultColWidth="0" defaultRowHeight="14.25" x14ac:dyDescent="0.2"/>
  <cols>
    <col min="1" max="1" width="9.5703125" style="1" customWidth="1"/>
    <col min="2" max="2" width="15.5703125" style="1" customWidth="1"/>
    <col min="3" max="3" width="19.42578125" style="1" customWidth="1"/>
    <col min="4" max="4" width="58.85546875" style="1" customWidth="1"/>
    <col min="5" max="5" width="35.85546875" style="1" customWidth="1"/>
    <col min="6" max="6" width="14.140625" style="1" customWidth="1"/>
    <col min="7" max="9" width="11.140625" style="1" customWidth="1"/>
    <col min="10" max="11" width="14.140625" style="1" customWidth="1"/>
    <col min="12" max="17" width="12.28515625" style="1" customWidth="1"/>
    <col min="18" max="18" width="23.140625" style="1" customWidth="1"/>
    <col min="19" max="19" width="2" style="1" customWidth="1"/>
    <col min="20" max="21" width="12.28515625" style="1" customWidth="1"/>
    <col min="22" max="22" width="4" style="1" customWidth="1"/>
    <col min="23" max="23" width="23.28515625" style="1" customWidth="1"/>
    <col min="24" max="24" width="13" style="1" customWidth="1"/>
    <col min="25" max="25" width="9.140625" style="1" customWidth="1"/>
    <col min="26" max="26" width="2" style="1" customWidth="1"/>
    <col min="27" max="27" width="9.140625" style="1" customWidth="1"/>
    <col min="28" max="52" width="9.140625" style="1" hidden="1" customWidth="1"/>
    <col min="53" max="59" width="0" style="1" hidden="1" customWidth="1"/>
    <col min="60" max="16384" width="9.140625" style="1" hidden="1"/>
  </cols>
  <sheetData>
    <row r="1" spans="1:26" ht="54.75" customHeight="1" x14ac:dyDescent="0.2">
      <c r="B1" s="97"/>
      <c r="C1" s="97"/>
      <c r="D1" s="87"/>
      <c r="E1" s="98">
        <v>2022</v>
      </c>
      <c r="F1" s="98"/>
      <c r="G1" s="96" t="s">
        <v>1</v>
      </c>
      <c r="H1" s="96"/>
      <c r="I1" s="96"/>
      <c r="J1" s="96"/>
      <c r="K1" s="96"/>
      <c r="L1" s="96"/>
      <c r="M1" s="88"/>
      <c r="N1" s="88"/>
      <c r="O1" s="88"/>
      <c r="P1" s="88"/>
      <c r="Q1" s="84">
        <f ca="1">MAX(Tabela3235676568[[#All],[Data publikacji]])</f>
        <v>44344</v>
      </c>
      <c r="R1" s="88"/>
      <c r="S1" s="88"/>
      <c r="T1" s="83" t="s">
        <v>294</v>
      </c>
      <c r="U1" s="84">
        <f ca="1">MAX(Tabela3235676568[[#All],[data KII]])</f>
        <v>44652</v>
      </c>
      <c r="V1" s="88"/>
      <c r="W1" s="88"/>
      <c r="X1" s="88"/>
    </row>
    <row r="2" spans="1:26" ht="8.25" customHeight="1" x14ac:dyDescent="0.2">
      <c r="B2" s="87"/>
      <c r="C2" s="87"/>
      <c r="D2" s="87"/>
      <c r="E2" s="87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6" s="9" customFormat="1" ht="64.5" customHeigh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6" t="s">
        <v>8</v>
      </c>
      <c r="H3" s="7" t="s">
        <v>9</v>
      </c>
      <c r="I3" s="7" t="s">
        <v>299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300</v>
      </c>
      <c r="Q3" s="7" t="s">
        <v>16</v>
      </c>
      <c r="R3" s="7" t="s">
        <v>17</v>
      </c>
      <c r="S3" s="7" t="s">
        <v>18</v>
      </c>
      <c r="T3" s="46" t="s">
        <v>19</v>
      </c>
      <c r="U3" s="7" t="s">
        <v>20</v>
      </c>
      <c r="V3" s="7" t="s">
        <v>21</v>
      </c>
      <c r="W3" s="7" t="s">
        <v>22</v>
      </c>
      <c r="X3" s="46" t="s">
        <v>23</v>
      </c>
      <c r="Y3" s="8" t="s">
        <v>24</v>
      </c>
      <c r="Z3" s="8" t="s">
        <v>25</v>
      </c>
    </row>
    <row r="4" spans="1:26" s="11" customFormat="1" ht="15" x14ac:dyDescent="0.25">
      <c r="A4" s="10">
        <v>1</v>
      </c>
      <c r="B4" s="11" t="s">
        <v>26</v>
      </c>
      <c r="C4" s="11" t="s">
        <v>27</v>
      </c>
      <c r="D4" s="11" t="s">
        <v>28</v>
      </c>
      <c r="E4" s="12" t="s">
        <v>29</v>
      </c>
      <c r="F4" s="13" t="s">
        <v>30</v>
      </c>
      <c r="G4" s="50">
        <v>1.7000000000000001E-2</v>
      </c>
      <c r="H4" s="14">
        <v>1.7000000000000001E-2</v>
      </c>
      <c r="I4" s="16" t="s">
        <v>31</v>
      </c>
      <c r="J4" s="15">
        <v>1.7000000000000001E-2</v>
      </c>
      <c r="K4" s="16" t="s">
        <v>31</v>
      </c>
      <c r="L4" s="14">
        <v>1.7000000000000001E-2</v>
      </c>
      <c r="M4" s="16" t="s">
        <v>31</v>
      </c>
      <c r="N4" s="16" t="s">
        <v>31</v>
      </c>
      <c r="O4" s="16" t="s">
        <v>31</v>
      </c>
      <c r="P4" s="16" t="s">
        <v>31</v>
      </c>
      <c r="Q4" s="17">
        <v>44344</v>
      </c>
      <c r="R4" s="18" t="s">
        <v>32</v>
      </c>
      <c r="S4" s="19" t="s">
        <v>33</v>
      </c>
      <c r="T4" s="47">
        <v>6.0000000000000001E-3</v>
      </c>
      <c r="U4" s="21">
        <v>44603</v>
      </c>
      <c r="V4" s="22" t="s">
        <v>34</v>
      </c>
      <c r="W4" s="18"/>
      <c r="X4" s="49">
        <v>40269</v>
      </c>
      <c r="Y4" s="23"/>
      <c r="Z4" s="23"/>
    </row>
    <row r="5" spans="1:26" s="11" customFormat="1" ht="15" x14ac:dyDescent="0.25">
      <c r="A5" s="10">
        <v>2</v>
      </c>
      <c r="B5" s="11" t="s">
        <v>35</v>
      </c>
      <c r="C5" s="11" t="s">
        <v>36</v>
      </c>
      <c r="D5" s="11" t="s">
        <v>37</v>
      </c>
      <c r="E5" s="12" t="s">
        <v>38</v>
      </c>
      <c r="F5" s="13" t="s">
        <v>30</v>
      </c>
      <c r="G5" s="50">
        <v>0.03</v>
      </c>
      <c r="H5" s="14">
        <v>3.1E-2</v>
      </c>
      <c r="I5" s="16" t="s">
        <v>31</v>
      </c>
      <c r="J5" s="15">
        <v>3.1E-2</v>
      </c>
      <c r="K5" s="16" t="s">
        <v>31</v>
      </c>
      <c r="L5" s="14">
        <v>2.5000000000000001E-2</v>
      </c>
      <c r="M5" s="16" t="s">
        <v>31</v>
      </c>
      <c r="N5" s="16" t="s">
        <v>31</v>
      </c>
      <c r="O5" s="16" t="s">
        <v>31</v>
      </c>
      <c r="P5" s="16" t="s">
        <v>31</v>
      </c>
      <c r="Q5" s="17">
        <v>44344</v>
      </c>
      <c r="R5" s="18" t="s">
        <v>32</v>
      </c>
      <c r="S5" s="25" t="s">
        <v>33</v>
      </c>
      <c r="T5" s="48">
        <v>2.1100000000000001E-2</v>
      </c>
      <c r="U5" s="21">
        <v>44603</v>
      </c>
      <c r="V5" s="22" t="s">
        <v>34</v>
      </c>
      <c r="W5" s="18"/>
      <c r="X5" s="49">
        <v>40535</v>
      </c>
      <c r="Y5" s="23"/>
      <c r="Z5" s="23"/>
    </row>
    <row r="6" spans="1:26" s="11" customFormat="1" ht="15" x14ac:dyDescent="0.25">
      <c r="A6" s="10">
        <v>3</v>
      </c>
      <c r="B6" s="11" t="s">
        <v>39</v>
      </c>
      <c r="C6" s="11" t="s">
        <v>40</v>
      </c>
      <c r="D6" s="11" t="s">
        <v>41</v>
      </c>
      <c r="E6" s="12" t="s">
        <v>38</v>
      </c>
      <c r="F6" s="13" t="s">
        <v>30</v>
      </c>
      <c r="G6" s="50">
        <v>3.1E-2</v>
      </c>
      <c r="H6" s="14">
        <v>3.2000000000000001E-2</v>
      </c>
      <c r="I6" s="16" t="s">
        <v>31</v>
      </c>
      <c r="J6" s="14">
        <v>3.2000000000000001E-2</v>
      </c>
      <c r="K6" s="16" t="s">
        <v>31</v>
      </c>
      <c r="L6" s="14">
        <v>2.7E-2</v>
      </c>
      <c r="M6" s="16" t="s">
        <v>31</v>
      </c>
      <c r="N6" s="16" t="s">
        <v>31</v>
      </c>
      <c r="O6" s="16" t="s">
        <v>31</v>
      </c>
      <c r="P6" s="16" t="s">
        <v>31</v>
      </c>
      <c r="Q6" s="17">
        <v>44344</v>
      </c>
      <c r="R6" s="18" t="s">
        <v>32</v>
      </c>
      <c r="S6" s="25"/>
      <c r="T6" s="48">
        <v>2.3100000000000002E-2</v>
      </c>
      <c r="U6" s="21">
        <v>44603</v>
      </c>
      <c r="V6" s="21" t="s">
        <v>34</v>
      </c>
      <c r="W6" s="18"/>
      <c r="X6" s="49">
        <v>35051</v>
      </c>
      <c r="Y6" s="27"/>
      <c r="Z6" s="27"/>
    </row>
    <row r="7" spans="1:26" s="11" customFormat="1" ht="15" x14ac:dyDescent="0.25">
      <c r="A7" s="10">
        <v>4</v>
      </c>
      <c r="B7" s="11" t="s">
        <v>42</v>
      </c>
      <c r="C7" s="11" t="s">
        <v>43</v>
      </c>
      <c r="D7" s="11" t="s">
        <v>44</v>
      </c>
      <c r="E7" s="12" t="s">
        <v>38</v>
      </c>
      <c r="F7" s="13" t="s">
        <v>30</v>
      </c>
      <c r="G7" s="50">
        <v>2.4E-2</v>
      </c>
      <c r="H7" s="14">
        <v>2.4E-2</v>
      </c>
      <c r="I7" s="16" t="s">
        <v>31</v>
      </c>
      <c r="J7" s="15">
        <v>2.4E-2</v>
      </c>
      <c r="K7" s="16" t="s">
        <v>31</v>
      </c>
      <c r="L7" s="14">
        <v>1.9E-2</v>
      </c>
      <c r="M7" s="16" t="s">
        <v>31</v>
      </c>
      <c r="N7" s="16" t="s">
        <v>31</v>
      </c>
      <c r="O7" s="16" t="s">
        <v>31</v>
      </c>
      <c r="P7" s="16" t="s">
        <v>31</v>
      </c>
      <c r="Q7" s="17">
        <v>44344</v>
      </c>
      <c r="R7" s="18" t="s">
        <v>32</v>
      </c>
      <c r="S7" s="25" t="s">
        <v>33</v>
      </c>
      <c r="T7" s="48">
        <v>1.23E-2</v>
      </c>
      <c r="U7" s="21">
        <v>44603</v>
      </c>
      <c r="V7" s="21" t="s">
        <v>34</v>
      </c>
      <c r="W7" s="18"/>
      <c r="X7" s="49">
        <v>41082</v>
      </c>
      <c r="Y7" s="23"/>
      <c r="Z7" s="23"/>
    </row>
    <row r="8" spans="1:26" s="11" customFormat="1" ht="15" x14ac:dyDescent="0.25">
      <c r="A8" s="10">
        <v>5</v>
      </c>
      <c r="B8" s="11" t="s">
        <v>45</v>
      </c>
      <c r="C8" s="11" t="s">
        <v>46</v>
      </c>
      <c r="D8" s="11" t="s">
        <v>47</v>
      </c>
      <c r="E8" s="12" t="s">
        <v>38</v>
      </c>
      <c r="F8" s="13" t="s">
        <v>30</v>
      </c>
      <c r="G8" s="50">
        <v>0.03</v>
      </c>
      <c r="H8" s="14">
        <v>3.1E-2</v>
      </c>
      <c r="I8" s="16" t="s">
        <v>31</v>
      </c>
      <c r="J8" s="15">
        <v>3.1E-2</v>
      </c>
      <c r="K8" s="16" t="s">
        <v>31</v>
      </c>
      <c r="L8" s="14">
        <v>2.7E-2</v>
      </c>
      <c r="M8" s="16" t="s">
        <v>31</v>
      </c>
      <c r="N8" s="16" t="s">
        <v>31</v>
      </c>
      <c r="O8" s="16" t="s">
        <v>31</v>
      </c>
      <c r="P8" s="16" t="s">
        <v>31</v>
      </c>
      <c r="Q8" s="17">
        <v>44344</v>
      </c>
      <c r="R8" s="18" t="s">
        <v>32</v>
      </c>
      <c r="S8" s="25"/>
      <c r="T8" s="48">
        <v>2.1899999999999999E-2</v>
      </c>
      <c r="U8" s="21">
        <v>44603</v>
      </c>
      <c r="V8" s="21" t="s">
        <v>34</v>
      </c>
      <c r="W8" s="18"/>
      <c r="X8" s="49">
        <v>40928</v>
      </c>
      <c r="Y8" s="23"/>
      <c r="Z8" s="23"/>
    </row>
    <row r="9" spans="1:26" s="11" customFormat="1" ht="15" x14ac:dyDescent="0.25">
      <c r="A9" s="10">
        <v>6</v>
      </c>
      <c r="B9" s="11" t="s">
        <v>48</v>
      </c>
      <c r="C9" s="11" t="s">
        <v>49</v>
      </c>
      <c r="D9" s="11" t="s">
        <v>50</v>
      </c>
      <c r="E9" s="12" t="s">
        <v>38</v>
      </c>
      <c r="F9" s="13" t="s">
        <v>30</v>
      </c>
      <c r="G9" s="50">
        <v>1.2E-2</v>
      </c>
      <c r="H9" s="14">
        <v>1.2E-2</v>
      </c>
      <c r="I9" s="16" t="s">
        <v>31</v>
      </c>
      <c r="J9" s="14">
        <v>1.2E-2</v>
      </c>
      <c r="K9" s="16" t="s">
        <v>31</v>
      </c>
      <c r="L9" s="14">
        <v>1.2E-2</v>
      </c>
      <c r="M9" s="16" t="s">
        <v>31</v>
      </c>
      <c r="N9" s="16" t="s">
        <v>31</v>
      </c>
      <c r="O9" s="16" t="s">
        <v>31</v>
      </c>
      <c r="P9" s="16" t="s">
        <v>31</v>
      </c>
      <c r="Q9" s="17">
        <v>44344</v>
      </c>
      <c r="R9" s="18" t="s">
        <v>32</v>
      </c>
      <c r="S9" s="25"/>
      <c r="T9" s="48">
        <v>6.0000000000000001E-3</v>
      </c>
      <c r="U9" s="21">
        <v>44603</v>
      </c>
      <c r="V9" s="22" t="s">
        <v>34</v>
      </c>
      <c r="W9" s="18"/>
      <c r="X9" s="49">
        <v>37151</v>
      </c>
      <c r="Y9" s="27"/>
      <c r="Z9" s="27"/>
    </row>
    <row r="10" spans="1:26" s="11" customFormat="1" ht="15" x14ac:dyDescent="0.25">
      <c r="A10" s="10">
        <v>7</v>
      </c>
      <c r="B10" s="11" t="s">
        <v>51</v>
      </c>
      <c r="C10" s="11" t="s">
        <v>52</v>
      </c>
      <c r="D10" s="11" t="s">
        <v>53</v>
      </c>
      <c r="E10" s="12" t="s">
        <v>38</v>
      </c>
      <c r="F10" s="13" t="s">
        <v>30</v>
      </c>
      <c r="G10" s="50">
        <v>1.6E-2</v>
      </c>
      <c r="H10" s="14">
        <v>1.7000000000000001E-2</v>
      </c>
      <c r="I10" s="16" t="s">
        <v>31</v>
      </c>
      <c r="J10" s="15">
        <v>1.7000000000000001E-2</v>
      </c>
      <c r="K10" s="16" t="s">
        <v>31</v>
      </c>
      <c r="L10" s="14">
        <v>1.2E-2</v>
      </c>
      <c r="M10" s="16" t="s">
        <v>31</v>
      </c>
      <c r="N10" s="16" t="s">
        <v>31</v>
      </c>
      <c r="O10" s="16" t="s">
        <v>31</v>
      </c>
      <c r="P10" s="16" t="s">
        <v>31</v>
      </c>
      <c r="Q10" s="17">
        <v>44344</v>
      </c>
      <c r="R10" s="18" t="s">
        <v>32</v>
      </c>
      <c r="S10" s="25" t="s">
        <v>33</v>
      </c>
      <c r="T10" s="48">
        <v>8.3999999999999995E-3</v>
      </c>
      <c r="U10" s="21">
        <v>44603</v>
      </c>
      <c r="V10" s="22" t="s">
        <v>34</v>
      </c>
      <c r="W10" s="18"/>
      <c r="X10" s="49">
        <v>41528</v>
      </c>
      <c r="Y10" s="23"/>
      <c r="Z10" s="23"/>
    </row>
    <row r="11" spans="1:26" s="11" customFormat="1" ht="15" x14ac:dyDescent="0.25">
      <c r="A11" s="10">
        <v>8</v>
      </c>
      <c r="B11" s="11" t="s">
        <v>54</v>
      </c>
      <c r="C11" s="11" t="s">
        <v>55</v>
      </c>
      <c r="D11" s="11" t="s">
        <v>56</v>
      </c>
      <c r="E11" s="12" t="s">
        <v>38</v>
      </c>
      <c r="F11" s="13" t="s">
        <v>30</v>
      </c>
      <c r="G11" s="50">
        <v>0.03</v>
      </c>
      <c r="H11" s="14">
        <v>3.1E-2</v>
      </c>
      <c r="I11" s="16" t="s">
        <v>31</v>
      </c>
      <c r="J11" s="15">
        <v>3.1E-2</v>
      </c>
      <c r="K11" s="16" t="s">
        <v>31</v>
      </c>
      <c r="L11" s="14">
        <v>2.5999999999999999E-2</v>
      </c>
      <c r="M11" s="16" t="s">
        <v>31</v>
      </c>
      <c r="N11" s="16" t="s">
        <v>31</v>
      </c>
      <c r="O11" s="16" t="s">
        <v>31</v>
      </c>
      <c r="P11" s="16" t="s">
        <v>31</v>
      </c>
      <c r="Q11" s="17">
        <v>44344</v>
      </c>
      <c r="R11" s="18" t="s">
        <v>32</v>
      </c>
      <c r="S11" s="25" t="s">
        <v>33</v>
      </c>
      <c r="T11" s="48">
        <v>2.2599999999999999E-2</v>
      </c>
      <c r="U11" s="21">
        <v>44603</v>
      </c>
      <c r="V11" s="21" t="s">
        <v>34</v>
      </c>
      <c r="W11" s="18"/>
      <c r="X11" s="49">
        <v>38558</v>
      </c>
      <c r="Y11" s="27"/>
      <c r="Z11" s="27"/>
    </row>
    <row r="12" spans="1:26" s="11" customFormat="1" ht="15" x14ac:dyDescent="0.25">
      <c r="A12" s="10">
        <v>9</v>
      </c>
      <c r="B12" s="11" t="s">
        <v>57</v>
      </c>
      <c r="C12" s="11" t="s">
        <v>58</v>
      </c>
      <c r="D12" s="11" t="s">
        <v>59</v>
      </c>
      <c r="E12" s="12" t="s">
        <v>38</v>
      </c>
      <c r="F12" s="13" t="s">
        <v>30</v>
      </c>
      <c r="G12" s="50">
        <v>1.7000000000000001E-2</v>
      </c>
      <c r="H12" s="14">
        <v>1.7999999999999999E-2</v>
      </c>
      <c r="I12" s="16" t="s">
        <v>31</v>
      </c>
      <c r="J12" s="15">
        <v>1.7999999999999999E-2</v>
      </c>
      <c r="K12" s="16" t="s">
        <v>31</v>
      </c>
      <c r="L12" s="14">
        <v>1.2999999999999999E-2</v>
      </c>
      <c r="M12" s="16" t="s">
        <v>31</v>
      </c>
      <c r="N12" s="16" t="s">
        <v>31</v>
      </c>
      <c r="O12" s="16" t="s">
        <v>31</v>
      </c>
      <c r="P12" s="16" t="s">
        <v>31</v>
      </c>
      <c r="Q12" s="17">
        <v>44344</v>
      </c>
      <c r="R12" s="18" t="s">
        <v>32</v>
      </c>
      <c r="S12" s="25" t="s">
        <v>33</v>
      </c>
      <c r="T12" s="48">
        <v>1.03E-2</v>
      </c>
      <c r="U12" s="21">
        <v>44603</v>
      </c>
      <c r="V12" s="22" t="s">
        <v>34</v>
      </c>
      <c r="W12" s="18"/>
      <c r="X12" s="49">
        <v>41094</v>
      </c>
      <c r="Y12" s="23"/>
      <c r="Z12" s="23"/>
    </row>
    <row r="13" spans="1:26" s="11" customFormat="1" ht="15" x14ac:dyDescent="0.25">
      <c r="A13" s="10">
        <v>10</v>
      </c>
      <c r="B13" s="11" t="s">
        <v>60</v>
      </c>
      <c r="C13" s="11" t="s">
        <v>61</v>
      </c>
      <c r="D13" s="11" t="s">
        <v>62</v>
      </c>
      <c r="E13" s="12" t="s">
        <v>38</v>
      </c>
      <c r="F13" s="13" t="s">
        <v>30</v>
      </c>
      <c r="G13" s="50">
        <v>1.7000000000000001E-2</v>
      </c>
      <c r="H13" s="14">
        <v>1.7000000000000001E-2</v>
      </c>
      <c r="I13" s="16" t="s">
        <v>31</v>
      </c>
      <c r="J13" s="14">
        <v>1.7000000000000001E-2</v>
      </c>
      <c r="K13" s="16" t="s">
        <v>31</v>
      </c>
      <c r="L13" s="14">
        <v>1.7000000000000001E-2</v>
      </c>
      <c r="M13" s="16" t="s">
        <v>31</v>
      </c>
      <c r="N13" s="16" t="s">
        <v>31</v>
      </c>
      <c r="O13" s="16" t="s">
        <v>31</v>
      </c>
      <c r="P13" s="16" t="s">
        <v>31</v>
      </c>
      <c r="Q13" s="17">
        <v>44344</v>
      </c>
      <c r="R13" s="18" t="s">
        <v>32</v>
      </c>
      <c r="S13" s="25"/>
      <c r="T13" s="48">
        <v>0.01</v>
      </c>
      <c r="U13" s="21">
        <v>44603</v>
      </c>
      <c r="V13" s="22" t="s">
        <v>34</v>
      </c>
      <c r="W13" s="18"/>
      <c r="X13" s="49">
        <v>34863</v>
      </c>
      <c r="Y13" s="27"/>
      <c r="Z13" s="27"/>
    </row>
    <row r="14" spans="1:26" s="11" customFormat="1" ht="15" x14ac:dyDescent="0.25">
      <c r="A14" s="10">
        <v>11</v>
      </c>
      <c r="B14" s="11" t="s">
        <v>63</v>
      </c>
      <c r="C14" s="11" t="s">
        <v>64</v>
      </c>
      <c r="D14" s="11" t="s">
        <v>65</v>
      </c>
      <c r="E14" s="12" t="s">
        <v>38</v>
      </c>
      <c r="F14" s="13" t="s">
        <v>30</v>
      </c>
      <c r="G14" s="50">
        <v>2.5999999999999999E-2</v>
      </c>
      <c r="H14" s="14">
        <v>2.5999999999999999E-2</v>
      </c>
      <c r="I14" s="16" t="s">
        <v>31</v>
      </c>
      <c r="J14" s="15">
        <v>2.5999999999999999E-2</v>
      </c>
      <c r="K14" s="16" t="s">
        <v>31</v>
      </c>
      <c r="L14" s="14">
        <v>2.4E-2</v>
      </c>
      <c r="M14" s="16" t="s">
        <v>31</v>
      </c>
      <c r="N14" s="16" t="s">
        <v>31</v>
      </c>
      <c r="O14" s="16" t="s">
        <v>31</v>
      </c>
      <c r="P14" s="16" t="s">
        <v>31</v>
      </c>
      <c r="Q14" s="17">
        <v>44344</v>
      </c>
      <c r="R14" s="18" t="s">
        <v>32</v>
      </c>
      <c r="S14" s="25" t="s">
        <v>33</v>
      </c>
      <c r="T14" s="48">
        <v>2.07E-2</v>
      </c>
      <c r="U14" s="21">
        <v>44603</v>
      </c>
      <c r="V14" s="21" t="s">
        <v>34</v>
      </c>
      <c r="W14" s="18"/>
      <c r="X14" s="49">
        <v>35324</v>
      </c>
      <c r="Y14" s="27"/>
      <c r="Z14" s="27"/>
    </row>
    <row r="15" spans="1:26" s="11" customFormat="1" ht="15" x14ac:dyDescent="0.25">
      <c r="A15" s="10">
        <v>12</v>
      </c>
      <c r="B15" s="11" t="s">
        <v>66</v>
      </c>
      <c r="C15" s="11" t="s">
        <v>67</v>
      </c>
      <c r="D15" s="11" t="s">
        <v>68</v>
      </c>
      <c r="E15" s="12" t="s">
        <v>38</v>
      </c>
      <c r="F15" s="13" t="s">
        <v>30</v>
      </c>
      <c r="G15" s="50">
        <v>0.03</v>
      </c>
      <c r="H15" s="14">
        <v>0.03</v>
      </c>
      <c r="I15" s="16" t="s">
        <v>31</v>
      </c>
      <c r="J15" s="14">
        <v>2.9000000000000001E-2</v>
      </c>
      <c r="K15" s="16" t="s">
        <v>31</v>
      </c>
      <c r="L15" s="14">
        <v>2.5999999999999999E-2</v>
      </c>
      <c r="M15" s="16" t="s">
        <v>31</v>
      </c>
      <c r="N15" s="16" t="s">
        <v>31</v>
      </c>
      <c r="O15" s="16" t="s">
        <v>31</v>
      </c>
      <c r="P15" s="16" t="s">
        <v>31</v>
      </c>
      <c r="Q15" s="17">
        <v>44344</v>
      </c>
      <c r="R15" s="18" t="s">
        <v>32</v>
      </c>
      <c r="S15" s="25"/>
      <c r="T15" s="48">
        <v>2.2100000000000002E-2</v>
      </c>
      <c r="U15" s="21">
        <v>44603</v>
      </c>
      <c r="V15" s="21" t="s">
        <v>34</v>
      </c>
      <c r="W15" s="18"/>
      <c r="X15" s="49">
        <v>33813</v>
      </c>
      <c r="Y15" s="27"/>
      <c r="Z15" s="27"/>
    </row>
    <row r="16" spans="1:26" ht="15" x14ac:dyDescent="0.25">
      <c r="A16" s="10">
        <v>13</v>
      </c>
      <c r="B16" s="11" t="s">
        <v>69</v>
      </c>
      <c r="C16" s="11" t="s">
        <v>70</v>
      </c>
      <c r="D16" s="11" t="s">
        <v>71</v>
      </c>
      <c r="E16" s="12" t="s">
        <v>38</v>
      </c>
      <c r="F16" s="13" t="s">
        <v>30</v>
      </c>
      <c r="G16" s="50">
        <v>3.4000000000000002E-2</v>
      </c>
      <c r="H16" s="14">
        <v>3.5000000000000003E-2</v>
      </c>
      <c r="I16" s="16" t="s">
        <v>31</v>
      </c>
      <c r="J16" s="15">
        <v>3.5000000000000003E-2</v>
      </c>
      <c r="K16" s="16" t="s">
        <v>31</v>
      </c>
      <c r="L16" s="16" t="s">
        <v>31</v>
      </c>
      <c r="M16" s="16" t="s">
        <v>31</v>
      </c>
      <c r="N16" s="16" t="s">
        <v>31</v>
      </c>
      <c r="O16" s="16" t="s">
        <v>31</v>
      </c>
      <c r="P16" s="16" t="s">
        <v>31</v>
      </c>
      <c r="Q16" s="17">
        <v>44344</v>
      </c>
      <c r="R16" s="18" t="s">
        <v>32</v>
      </c>
      <c r="S16" s="25" t="s">
        <v>33</v>
      </c>
      <c r="T16" s="48">
        <v>2.1400000000000002E-2</v>
      </c>
      <c r="U16" s="21">
        <v>44603</v>
      </c>
      <c r="V16" s="21" t="s">
        <v>34</v>
      </c>
      <c r="W16" s="18"/>
      <c r="X16" s="49">
        <v>43620</v>
      </c>
      <c r="Y16" s="27"/>
      <c r="Z16" s="27"/>
    </row>
    <row r="17" spans="1:26" s="11" customFormat="1" ht="15" x14ac:dyDescent="0.25">
      <c r="A17" s="10">
        <v>14</v>
      </c>
      <c r="B17" s="11" t="s">
        <v>72</v>
      </c>
      <c r="C17" s="11" t="s">
        <v>73</v>
      </c>
      <c r="D17" s="11" t="s">
        <v>74</v>
      </c>
      <c r="E17" s="12" t="s">
        <v>75</v>
      </c>
      <c r="F17" s="13" t="s">
        <v>76</v>
      </c>
      <c r="G17" s="50">
        <v>3.1E-2</v>
      </c>
      <c r="H17" s="14">
        <v>3.1E-2</v>
      </c>
      <c r="I17" s="16" t="s">
        <v>31</v>
      </c>
      <c r="J17" s="16" t="s">
        <v>31</v>
      </c>
      <c r="K17" s="16" t="s">
        <v>31</v>
      </c>
      <c r="L17" s="16" t="s">
        <v>31</v>
      </c>
      <c r="M17" s="16" t="s">
        <v>31</v>
      </c>
      <c r="N17" s="16" t="s">
        <v>31</v>
      </c>
      <c r="O17" s="16" t="s">
        <v>31</v>
      </c>
      <c r="P17" s="16" t="s">
        <v>31</v>
      </c>
      <c r="Q17" s="17">
        <v>44344</v>
      </c>
      <c r="R17" s="18" t="s">
        <v>32</v>
      </c>
      <c r="S17" s="25"/>
      <c r="T17" s="48">
        <v>2.8399999999999998E-2</v>
      </c>
      <c r="U17" s="21">
        <v>44603</v>
      </c>
      <c r="V17" s="21" t="s">
        <v>34</v>
      </c>
      <c r="W17" s="18"/>
      <c r="X17" s="49">
        <v>39182</v>
      </c>
      <c r="Y17" s="27"/>
      <c r="Z17" s="27"/>
    </row>
    <row r="18" spans="1:26" s="11" customFormat="1" ht="15" x14ac:dyDescent="0.25">
      <c r="A18" s="10">
        <v>15</v>
      </c>
      <c r="B18" s="11" t="s">
        <v>77</v>
      </c>
      <c r="C18" s="11" t="s">
        <v>78</v>
      </c>
      <c r="D18" s="11" t="s">
        <v>79</v>
      </c>
      <c r="E18" s="12" t="s">
        <v>75</v>
      </c>
      <c r="F18" s="13" t="s">
        <v>76</v>
      </c>
      <c r="G18" s="50">
        <v>3.1E-2</v>
      </c>
      <c r="H18" s="14">
        <v>3.1E-2</v>
      </c>
      <c r="I18" s="16" t="s">
        <v>31</v>
      </c>
      <c r="J18" s="16" t="s">
        <v>31</v>
      </c>
      <c r="K18" s="16" t="s">
        <v>31</v>
      </c>
      <c r="L18" s="16" t="s">
        <v>31</v>
      </c>
      <c r="M18" s="16" t="s">
        <v>31</v>
      </c>
      <c r="N18" s="16" t="s">
        <v>31</v>
      </c>
      <c r="O18" s="16" t="s">
        <v>31</v>
      </c>
      <c r="P18" s="16" t="s">
        <v>31</v>
      </c>
      <c r="Q18" s="17">
        <v>44344</v>
      </c>
      <c r="R18" s="18" t="s">
        <v>32</v>
      </c>
      <c r="S18" s="25"/>
      <c r="T18" s="48">
        <v>2.9500000000000002E-2</v>
      </c>
      <c r="U18" s="21">
        <v>44603</v>
      </c>
      <c r="V18" s="21" t="s">
        <v>34</v>
      </c>
      <c r="W18" s="18"/>
      <c r="X18" s="49">
        <v>39238</v>
      </c>
      <c r="Y18" s="27"/>
      <c r="Z18" s="27"/>
    </row>
    <row r="19" spans="1:26" s="11" customFormat="1" ht="15" x14ac:dyDescent="0.25">
      <c r="A19" s="10">
        <v>16</v>
      </c>
      <c r="B19" s="11" t="s">
        <v>80</v>
      </c>
      <c r="C19" s="11" t="s">
        <v>81</v>
      </c>
      <c r="D19" s="11" t="s">
        <v>82</v>
      </c>
      <c r="E19" s="12" t="s">
        <v>75</v>
      </c>
      <c r="F19" s="13" t="s">
        <v>76</v>
      </c>
      <c r="G19" s="50">
        <v>0.03</v>
      </c>
      <c r="H19" s="14">
        <v>0.03</v>
      </c>
      <c r="I19" s="16" t="s">
        <v>31</v>
      </c>
      <c r="J19" s="16" t="s">
        <v>31</v>
      </c>
      <c r="K19" s="16" t="s">
        <v>31</v>
      </c>
      <c r="L19" s="16" t="s">
        <v>31</v>
      </c>
      <c r="M19" s="16" t="s">
        <v>31</v>
      </c>
      <c r="N19" s="16" t="s">
        <v>31</v>
      </c>
      <c r="O19" s="16" t="s">
        <v>31</v>
      </c>
      <c r="P19" s="16" t="s">
        <v>31</v>
      </c>
      <c r="Q19" s="17">
        <v>44344</v>
      </c>
      <c r="R19" s="18" t="s">
        <v>32</v>
      </c>
      <c r="S19" s="25"/>
      <c r="T19" s="48">
        <v>2.9399999999999999E-2</v>
      </c>
      <c r="U19" s="21">
        <v>44603</v>
      </c>
      <c r="V19" s="21" t="s">
        <v>34</v>
      </c>
      <c r="W19" s="18"/>
      <c r="X19" s="49">
        <v>39143</v>
      </c>
      <c r="Y19" s="27"/>
      <c r="Z19" s="27"/>
    </row>
    <row r="20" spans="1:26" ht="15" x14ac:dyDescent="0.25">
      <c r="A20" s="10">
        <v>17</v>
      </c>
      <c r="B20" s="11" t="s">
        <v>83</v>
      </c>
      <c r="C20" s="11" t="s">
        <v>84</v>
      </c>
      <c r="D20" s="11" t="s">
        <v>277</v>
      </c>
      <c r="E20" s="12" t="s">
        <v>75</v>
      </c>
      <c r="F20" s="13" t="s">
        <v>76</v>
      </c>
      <c r="G20" s="50">
        <v>1.6E-2</v>
      </c>
      <c r="H20" s="14">
        <v>1.6E-2</v>
      </c>
      <c r="I20" s="16" t="s">
        <v>31</v>
      </c>
      <c r="J20" s="16" t="s">
        <v>31</v>
      </c>
      <c r="K20" s="16" t="s">
        <v>31</v>
      </c>
      <c r="L20" s="16" t="s">
        <v>31</v>
      </c>
      <c r="M20" s="16" t="s">
        <v>31</v>
      </c>
      <c r="N20" s="16" t="s">
        <v>31</v>
      </c>
      <c r="O20" s="16" t="s">
        <v>31</v>
      </c>
      <c r="P20" s="16" t="s">
        <v>31</v>
      </c>
      <c r="Q20" s="17">
        <v>44344</v>
      </c>
      <c r="R20" s="18" t="s">
        <v>32</v>
      </c>
      <c r="S20" s="25"/>
      <c r="T20" s="48">
        <v>1.9099999999999999E-2</v>
      </c>
      <c r="U20" s="21">
        <v>44603</v>
      </c>
      <c r="V20" s="21" t="s">
        <v>34</v>
      </c>
      <c r="W20" s="18"/>
      <c r="X20" s="49">
        <v>42170</v>
      </c>
      <c r="Y20" s="23"/>
      <c r="Z20" s="23"/>
    </row>
    <row r="21" spans="1:26" ht="15" x14ac:dyDescent="0.25">
      <c r="A21" s="10">
        <v>18</v>
      </c>
      <c r="B21" s="11" t="s">
        <v>86</v>
      </c>
      <c r="C21" s="11" t="s">
        <v>87</v>
      </c>
      <c r="D21" s="11" t="s">
        <v>276</v>
      </c>
      <c r="E21" s="12" t="s">
        <v>75</v>
      </c>
      <c r="F21" s="13" t="s">
        <v>76</v>
      </c>
      <c r="G21" s="50">
        <v>2.5999999999999999E-2</v>
      </c>
      <c r="H21" s="14">
        <v>2.5999999999999999E-2</v>
      </c>
      <c r="I21" s="16" t="s">
        <v>31</v>
      </c>
      <c r="J21" s="16" t="s">
        <v>31</v>
      </c>
      <c r="K21" s="16" t="s">
        <v>31</v>
      </c>
      <c r="L21" s="16" t="s">
        <v>31</v>
      </c>
      <c r="M21" s="16" t="s">
        <v>31</v>
      </c>
      <c r="N21" s="16" t="s">
        <v>31</v>
      </c>
      <c r="O21" s="16" t="s">
        <v>31</v>
      </c>
      <c r="P21" s="16" t="s">
        <v>31</v>
      </c>
      <c r="Q21" s="17">
        <v>44344</v>
      </c>
      <c r="R21" s="18" t="s">
        <v>32</v>
      </c>
      <c r="S21" s="25"/>
      <c r="T21" s="48">
        <v>2.6400000000000003E-2</v>
      </c>
      <c r="U21" s="21">
        <v>44603</v>
      </c>
      <c r="V21" s="21" t="s">
        <v>34</v>
      </c>
      <c r="W21" s="18"/>
      <c r="X21" s="49">
        <v>42046</v>
      </c>
      <c r="Y21" s="23"/>
      <c r="Z21" s="23"/>
    </row>
    <row r="22" spans="1:26" ht="15" x14ac:dyDescent="0.25">
      <c r="A22" s="10">
        <v>19</v>
      </c>
      <c r="B22" s="11" t="s">
        <v>89</v>
      </c>
      <c r="C22" s="11" t="s">
        <v>90</v>
      </c>
      <c r="D22" s="11" t="s">
        <v>91</v>
      </c>
      <c r="E22" s="12" t="s">
        <v>75</v>
      </c>
      <c r="F22" s="13" t="s">
        <v>76</v>
      </c>
      <c r="G22" s="50">
        <v>2.1999999999999999E-2</v>
      </c>
      <c r="H22" s="14">
        <v>2.1999999999999999E-2</v>
      </c>
      <c r="I22" s="16" t="s">
        <v>31</v>
      </c>
      <c r="J22" s="16" t="s">
        <v>31</v>
      </c>
      <c r="K22" s="16" t="s">
        <v>31</v>
      </c>
      <c r="L22" s="16" t="s">
        <v>31</v>
      </c>
      <c r="M22" s="16" t="s">
        <v>31</v>
      </c>
      <c r="N22" s="16" t="s">
        <v>31</v>
      </c>
      <c r="O22" s="16" t="s">
        <v>31</v>
      </c>
      <c r="P22" s="16" t="s">
        <v>31</v>
      </c>
      <c r="Q22" s="17">
        <v>44344</v>
      </c>
      <c r="R22" s="18" t="s">
        <v>32</v>
      </c>
      <c r="S22" s="25"/>
      <c r="T22" s="48">
        <v>2.3999999999999998E-3</v>
      </c>
      <c r="U22" s="21">
        <v>44630</v>
      </c>
      <c r="V22" s="21" t="s">
        <v>34</v>
      </c>
      <c r="W22" s="18"/>
      <c r="X22" s="49">
        <v>43166</v>
      </c>
      <c r="Y22" s="23"/>
      <c r="Z22" s="23"/>
    </row>
    <row r="23" spans="1:26" ht="15" x14ac:dyDescent="0.25">
      <c r="A23" s="10">
        <v>20</v>
      </c>
      <c r="B23" s="11" t="s">
        <v>92</v>
      </c>
      <c r="C23" s="11" t="s">
        <v>93</v>
      </c>
      <c r="D23" s="11" t="s">
        <v>94</v>
      </c>
      <c r="E23" s="12" t="s">
        <v>75</v>
      </c>
      <c r="F23" s="13" t="s">
        <v>76</v>
      </c>
      <c r="G23" s="50">
        <v>2.5999999999999999E-2</v>
      </c>
      <c r="H23" s="14">
        <v>2.5999999999999999E-2</v>
      </c>
      <c r="I23" s="16" t="s">
        <v>31</v>
      </c>
      <c r="J23" s="16" t="s">
        <v>31</v>
      </c>
      <c r="K23" s="16" t="s">
        <v>31</v>
      </c>
      <c r="L23" s="16" t="s">
        <v>31</v>
      </c>
      <c r="M23" s="16" t="s">
        <v>31</v>
      </c>
      <c r="N23" s="16" t="s">
        <v>31</v>
      </c>
      <c r="O23" s="16" t="s">
        <v>31</v>
      </c>
      <c r="P23" s="16" t="s">
        <v>31</v>
      </c>
      <c r="Q23" s="17">
        <v>44344</v>
      </c>
      <c r="R23" s="18" t="s">
        <v>32</v>
      </c>
      <c r="S23" s="25"/>
      <c r="T23" s="48">
        <v>2.6800000000000001E-2</v>
      </c>
      <c r="U23" s="21">
        <v>44603</v>
      </c>
      <c r="V23" s="21" t="s">
        <v>34</v>
      </c>
      <c r="W23" s="18"/>
      <c r="X23" s="49">
        <v>38901</v>
      </c>
      <c r="Y23" s="27"/>
      <c r="Z23" s="27"/>
    </row>
    <row r="24" spans="1:26" ht="15" x14ac:dyDescent="0.25">
      <c r="A24" s="10">
        <v>21</v>
      </c>
      <c r="B24" s="11" t="s">
        <v>95</v>
      </c>
      <c r="C24" s="11" t="s">
        <v>96</v>
      </c>
      <c r="D24" s="11" t="s">
        <v>97</v>
      </c>
      <c r="E24" s="12" t="s">
        <v>75</v>
      </c>
      <c r="F24" s="13" t="s">
        <v>76</v>
      </c>
      <c r="G24" s="50">
        <v>2.5000000000000001E-2</v>
      </c>
      <c r="H24" s="14">
        <v>2.5000000000000001E-2</v>
      </c>
      <c r="I24" s="16" t="s">
        <v>31</v>
      </c>
      <c r="J24" s="16" t="s">
        <v>31</v>
      </c>
      <c r="K24" s="16" t="s">
        <v>31</v>
      </c>
      <c r="L24" s="16" t="s">
        <v>31</v>
      </c>
      <c r="M24" s="16" t="s">
        <v>31</v>
      </c>
      <c r="N24" s="16" t="s">
        <v>31</v>
      </c>
      <c r="O24" s="16" t="s">
        <v>31</v>
      </c>
      <c r="P24" s="16" t="s">
        <v>31</v>
      </c>
      <c r="Q24" s="17">
        <v>44344</v>
      </c>
      <c r="R24" s="18" t="s">
        <v>32</v>
      </c>
      <c r="S24" s="25"/>
      <c r="T24" s="48">
        <v>2.6700000000000002E-2</v>
      </c>
      <c r="U24" s="21">
        <v>44603</v>
      </c>
      <c r="V24" s="21" t="s">
        <v>34</v>
      </c>
      <c r="W24" s="18"/>
      <c r="X24" s="49">
        <v>38842</v>
      </c>
      <c r="Y24" s="27"/>
      <c r="Z24" s="27"/>
    </row>
    <row r="25" spans="1:26" ht="15" x14ac:dyDescent="0.25">
      <c r="A25" s="10">
        <v>22</v>
      </c>
      <c r="B25" s="11" t="s">
        <v>98</v>
      </c>
      <c r="C25" s="11" t="s">
        <v>99</v>
      </c>
      <c r="D25" s="11" t="s">
        <v>100</v>
      </c>
      <c r="E25" s="12" t="s">
        <v>75</v>
      </c>
      <c r="F25" s="13" t="s">
        <v>76</v>
      </c>
      <c r="G25" s="50">
        <v>1.7000000000000001E-2</v>
      </c>
      <c r="H25" s="14">
        <v>1.7000000000000001E-2</v>
      </c>
      <c r="I25" s="16" t="s">
        <v>31</v>
      </c>
      <c r="J25" s="16" t="s">
        <v>31</v>
      </c>
      <c r="K25" s="16" t="s">
        <v>31</v>
      </c>
      <c r="L25" s="16" t="s">
        <v>31</v>
      </c>
      <c r="M25" s="16" t="s">
        <v>31</v>
      </c>
      <c r="N25" s="16" t="s">
        <v>31</v>
      </c>
      <c r="O25" s="16" t="s">
        <v>31</v>
      </c>
      <c r="P25" s="16" t="s">
        <v>31</v>
      </c>
      <c r="Q25" s="17">
        <v>44344</v>
      </c>
      <c r="R25" s="18" t="s">
        <v>32</v>
      </c>
      <c r="S25" s="25"/>
      <c r="T25" s="48">
        <v>1.4499999999999999E-2</v>
      </c>
      <c r="U25" s="21">
        <v>44603</v>
      </c>
      <c r="V25" s="21" t="s">
        <v>34</v>
      </c>
      <c r="W25" s="18"/>
      <c r="X25" s="49">
        <v>42501</v>
      </c>
      <c r="Y25" s="23"/>
      <c r="Z25" s="23"/>
    </row>
    <row r="26" spans="1:26" ht="15" x14ac:dyDescent="0.25">
      <c r="A26" s="10">
        <v>23</v>
      </c>
      <c r="B26" s="11" t="s">
        <v>101</v>
      </c>
      <c r="C26" s="11" t="s">
        <v>102</v>
      </c>
      <c r="D26" s="11" t="s">
        <v>103</v>
      </c>
      <c r="E26" s="12" t="s">
        <v>75</v>
      </c>
      <c r="F26" s="13" t="s">
        <v>76</v>
      </c>
      <c r="G26" s="50">
        <v>0.02</v>
      </c>
      <c r="H26" s="14">
        <v>0.02</v>
      </c>
      <c r="I26" s="16" t="s">
        <v>31</v>
      </c>
      <c r="J26" s="16" t="s">
        <v>31</v>
      </c>
      <c r="K26" s="16" t="s">
        <v>31</v>
      </c>
      <c r="L26" s="16" t="s">
        <v>31</v>
      </c>
      <c r="M26" s="16" t="s">
        <v>31</v>
      </c>
      <c r="N26" s="16" t="s">
        <v>31</v>
      </c>
      <c r="O26" s="16" t="s">
        <v>31</v>
      </c>
      <c r="P26" s="16" t="s">
        <v>31</v>
      </c>
      <c r="Q26" s="17">
        <v>44344</v>
      </c>
      <c r="R26" s="18" t="s">
        <v>32</v>
      </c>
      <c r="S26" s="25"/>
      <c r="T26" s="48">
        <v>2.3199999999999998E-2</v>
      </c>
      <c r="U26" s="21">
        <v>44603</v>
      </c>
      <c r="V26" s="21" t="s">
        <v>34</v>
      </c>
      <c r="W26" s="18"/>
      <c r="X26" s="49">
        <v>41829</v>
      </c>
      <c r="Y26" s="23"/>
      <c r="Z26" s="23"/>
    </row>
    <row r="27" spans="1:26" ht="15" x14ac:dyDescent="0.25">
      <c r="A27" s="10">
        <v>24</v>
      </c>
      <c r="B27" s="11" t="s">
        <v>104</v>
      </c>
      <c r="C27" s="11" t="s">
        <v>105</v>
      </c>
      <c r="D27" s="11" t="s">
        <v>106</v>
      </c>
      <c r="E27" s="12" t="s">
        <v>75</v>
      </c>
      <c r="F27" s="13" t="s">
        <v>76</v>
      </c>
      <c r="G27" s="50">
        <v>0.02</v>
      </c>
      <c r="H27" s="14">
        <v>0.02</v>
      </c>
      <c r="I27" s="16" t="s">
        <v>31</v>
      </c>
      <c r="J27" s="16" t="s">
        <v>31</v>
      </c>
      <c r="K27" s="16" t="s">
        <v>31</v>
      </c>
      <c r="L27" s="16" t="s">
        <v>31</v>
      </c>
      <c r="M27" s="16" t="s">
        <v>31</v>
      </c>
      <c r="N27" s="16" t="s">
        <v>31</v>
      </c>
      <c r="O27" s="16" t="s">
        <v>31</v>
      </c>
      <c r="P27" s="16" t="s">
        <v>31</v>
      </c>
      <c r="Q27" s="17">
        <v>44344</v>
      </c>
      <c r="R27" s="18" t="s">
        <v>32</v>
      </c>
      <c r="S27" s="25"/>
      <c r="T27" s="48">
        <v>2.3700000000000002E-2</v>
      </c>
      <c r="U27" s="21">
        <v>44603</v>
      </c>
      <c r="V27" s="21" t="s">
        <v>34</v>
      </c>
      <c r="W27" s="18"/>
      <c r="X27" s="49">
        <v>39378</v>
      </c>
      <c r="Y27" s="23"/>
      <c r="Z27" s="23"/>
    </row>
    <row r="28" spans="1:26" ht="15" x14ac:dyDescent="0.25">
      <c r="A28" s="10">
        <v>25</v>
      </c>
      <c r="B28" s="11" t="s">
        <v>107</v>
      </c>
      <c r="C28" s="11" t="s">
        <v>108</v>
      </c>
      <c r="D28" s="11" t="s">
        <v>109</v>
      </c>
      <c r="E28" s="12" t="s">
        <v>75</v>
      </c>
      <c r="F28" s="13" t="s">
        <v>76</v>
      </c>
      <c r="G28" s="50">
        <v>0.01</v>
      </c>
      <c r="H28" s="14">
        <v>0.01</v>
      </c>
      <c r="I28" s="16" t="s">
        <v>31</v>
      </c>
      <c r="J28" s="16" t="s">
        <v>31</v>
      </c>
      <c r="K28" s="16" t="s">
        <v>31</v>
      </c>
      <c r="L28" s="16" t="s">
        <v>31</v>
      </c>
      <c r="M28" s="16" t="s">
        <v>31</v>
      </c>
      <c r="N28" s="16" t="s">
        <v>31</v>
      </c>
      <c r="O28" s="16" t="s">
        <v>31</v>
      </c>
      <c r="P28" s="16" t="s">
        <v>31</v>
      </c>
      <c r="Q28" s="17">
        <v>44344</v>
      </c>
      <c r="R28" s="18" t="s">
        <v>32</v>
      </c>
      <c r="S28" s="25"/>
      <c r="T28" s="48">
        <v>4.7000000000000002E-3</v>
      </c>
      <c r="U28" s="21">
        <v>44603</v>
      </c>
      <c r="V28" s="22" t="s">
        <v>34</v>
      </c>
      <c r="W28" s="18"/>
      <c r="X28" s="49">
        <v>40164</v>
      </c>
      <c r="Y28" s="23"/>
      <c r="Z28" s="23"/>
    </row>
    <row r="29" spans="1:26" ht="15" x14ac:dyDescent="0.25">
      <c r="A29" s="10">
        <v>26</v>
      </c>
      <c r="B29" s="11" t="s">
        <v>110</v>
      </c>
      <c r="C29" s="11" t="s">
        <v>111</v>
      </c>
      <c r="D29" s="11" t="s">
        <v>112</v>
      </c>
      <c r="E29" s="12" t="s">
        <v>75</v>
      </c>
      <c r="F29" s="13" t="s">
        <v>76</v>
      </c>
      <c r="G29" s="50">
        <v>2.3E-2</v>
      </c>
      <c r="H29" s="14">
        <v>2.3E-2</v>
      </c>
      <c r="I29" s="16" t="s">
        <v>31</v>
      </c>
      <c r="J29" s="16" t="s">
        <v>31</v>
      </c>
      <c r="K29" s="16" t="s">
        <v>31</v>
      </c>
      <c r="L29" s="16" t="s">
        <v>31</v>
      </c>
      <c r="M29" s="16" t="s">
        <v>31</v>
      </c>
      <c r="N29" s="16" t="s">
        <v>31</v>
      </c>
      <c r="O29" s="16" t="s">
        <v>31</v>
      </c>
      <c r="P29" s="16" t="s">
        <v>31</v>
      </c>
      <c r="Q29" s="17">
        <v>44344</v>
      </c>
      <c r="R29" s="18" t="s">
        <v>32</v>
      </c>
      <c r="S29" s="25"/>
      <c r="T29" s="48">
        <v>2.1800000000000003E-2</v>
      </c>
      <c r="U29" s="21">
        <v>44603</v>
      </c>
      <c r="V29" s="21" t="s">
        <v>34</v>
      </c>
      <c r="W29" s="18"/>
      <c r="X29" s="49">
        <v>39644</v>
      </c>
      <c r="Y29" s="23"/>
      <c r="Z29" s="23"/>
    </row>
    <row r="30" spans="1:26" ht="15" x14ac:dyDescent="0.25">
      <c r="A30" s="10">
        <v>27</v>
      </c>
      <c r="B30" s="11" t="s">
        <v>113</v>
      </c>
      <c r="C30" s="11" t="s">
        <v>114</v>
      </c>
      <c r="D30" s="11" t="s">
        <v>115</v>
      </c>
      <c r="E30" s="12" t="s">
        <v>75</v>
      </c>
      <c r="F30" s="13" t="s">
        <v>76</v>
      </c>
      <c r="G30" s="50">
        <v>2.7E-2</v>
      </c>
      <c r="H30" s="14">
        <v>2.7E-2</v>
      </c>
      <c r="I30" s="16" t="s">
        <v>31</v>
      </c>
      <c r="J30" s="16" t="s">
        <v>31</v>
      </c>
      <c r="K30" s="16" t="s">
        <v>31</v>
      </c>
      <c r="L30" s="16" t="s">
        <v>31</v>
      </c>
      <c r="M30" s="16" t="s">
        <v>31</v>
      </c>
      <c r="N30" s="16" t="s">
        <v>31</v>
      </c>
      <c r="O30" s="16" t="s">
        <v>31</v>
      </c>
      <c r="P30" s="16" t="s">
        <v>31</v>
      </c>
      <c r="Q30" s="17">
        <v>44344</v>
      </c>
      <c r="R30" s="18" t="s">
        <v>32</v>
      </c>
      <c r="S30" s="25"/>
      <c r="T30" s="48">
        <v>2.3799999999999998E-2</v>
      </c>
      <c r="U30" s="21">
        <v>44603</v>
      </c>
      <c r="V30" s="21" t="s">
        <v>34</v>
      </c>
      <c r="W30" s="18"/>
      <c r="X30" s="49">
        <v>42016</v>
      </c>
      <c r="Y30" s="23"/>
      <c r="Z30" s="23"/>
    </row>
    <row r="31" spans="1:26" ht="15" x14ac:dyDescent="0.25">
      <c r="A31" s="10">
        <v>28</v>
      </c>
      <c r="B31" s="11" t="s">
        <v>116</v>
      </c>
      <c r="C31" s="11" t="s">
        <v>117</v>
      </c>
      <c r="D31" s="11" t="s">
        <v>118</v>
      </c>
      <c r="E31" s="12" t="s">
        <v>75</v>
      </c>
      <c r="F31" s="13" t="s">
        <v>76</v>
      </c>
      <c r="G31" s="50">
        <v>2.5999999999999999E-2</v>
      </c>
      <c r="H31" s="14">
        <v>2.5999999999999999E-2</v>
      </c>
      <c r="I31" s="16" t="s">
        <v>31</v>
      </c>
      <c r="J31" s="16" t="s">
        <v>31</v>
      </c>
      <c r="K31" s="16" t="s">
        <v>31</v>
      </c>
      <c r="L31" s="16" t="s">
        <v>31</v>
      </c>
      <c r="M31" s="16" t="s">
        <v>31</v>
      </c>
      <c r="N31" s="16" t="s">
        <v>31</v>
      </c>
      <c r="O31" s="16" t="s">
        <v>31</v>
      </c>
      <c r="P31" s="16" t="s">
        <v>31</v>
      </c>
      <c r="Q31" s="17">
        <v>44344</v>
      </c>
      <c r="R31" s="18" t="s">
        <v>32</v>
      </c>
      <c r="S31" s="25"/>
      <c r="T31" s="48">
        <v>2.4900000000000002E-2</v>
      </c>
      <c r="U31" s="21">
        <v>44603</v>
      </c>
      <c r="V31" s="21" t="s">
        <v>34</v>
      </c>
      <c r="W31" s="18"/>
      <c r="X31" s="49">
        <v>41598</v>
      </c>
      <c r="Y31" s="23"/>
      <c r="Z31" s="23"/>
    </row>
    <row r="32" spans="1:26" ht="15" x14ac:dyDescent="0.25">
      <c r="A32" s="10">
        <v>29</v>
      </c>
      <c r="B32" s="11" t="s">
        <v>119</v>
      </c>
      <c r="C32" s="11" t="s">
        <v>120</v>
      </c>
      <c r="D32" s="11" t="s">
        <v>121</v>
      </c>
      <c r="E32" s="12" t="s">
        <v>75</v>
      </c>
      <c r="F32" s="13" t="s">
        <v>76</v>
      </c>
      <c r="G32" s="50">
        <v>8.9999999999999993E-3</v>
      </c>
      <c r="H32" s="14">
        <v>8.9999999999999993E-3</v>
      </c>
      <c r="I32" s="16" t="s">
        <v>31</v>
      </c>
      <c r="J32" s="16" t="s">
        <v>31</v>
      </c>
      <c r="K32" s="16" t="s">
        <v>31</v>
      </c>
      <c r="L32" s="16" t="s">
        <v>31</v>
      </c>
      <c r="M32" s="16" t="s">
        <v>31</v>
      </c>
      <c r="N32" s="16" t="s">
        <v>31</v>
      </c>
      <c r="O32" s="16" t="s">
        <v>31</v>
      </c>
      <c r="P32" s="16" t="s">
        <v>31</v>
      </c>
      <c r="Q32" s="17">
        <v>44344</v>
      </c>
      <c r="R32" s="18" t="s">
        <v>32</v>
      </c>
      <c r="S32" s="25"/>
      <c r="T32" s="48">
        <v>4.5999999999999999E-3</v>
      </c>
      <c r="U32" s="21">
        <v>44603</v>
      </c>
      <c r="V32" s="22" t="s">
        <v>34</v>
      </c>
      <c r="W32" s="18"/>
      <c r="X32" s="49">
        <v>43796</v>
      </c>
      <c r="Y32" s="27"/>
      <c r="Z32" s="27"/>
    </row>
    <row r="33" spans="1:26" ht="15" x14ac:dyDescent="0.25">
      <c r="A33" s="10">
        <v>30</v>
      </c>
      <c r="B33" s="11" t="s">
        <v>122</v>
      </c>
      <c r="C33" s="11" t="s">
        <v>123</v>
      </c>
      <c r="D33" s="11" t="s">
        <v>124</v>
      </c>
      <c r="E33" s="12" t="s">
        <v>75</v>
      </c>
      <c r="F33" s="13" t="s">
        <v>76</v>
      </c>
      <c r="G33" s="51" t="s">
        <v>31</v>
      </c>
      <c r="H33" s="16" t="s">
        <v>31</v>
      </c>
      <c r="I33" s="16" t="s">
        <v>31</v>
      </c>
      <c r="J33" s="16" t="s">
        <v>31</v>
      </c>
      <c r="K33" s="16" t="s">
        <v>31</v>
      </c>
      <c r="L33" s="16" t="s">
        <v>31</v>
      </c>
      <c r="M33" s="16" t="s">
        <v>31</v>
      </c>
      <c r="N33" s="16" t="s">
        <v>31</v>
      </c>
      <c r="O33" s="16" t="s">
        <v>31</v>
      </c>
      <c r="P33" s="16" t="s">
        <v>31</v>
      </c>
      <c r="Q33" s="14"/>
      <c r="R33" s="18" t="s">
        <v>295</v>
      </c>
      <c r="S33" s="25"/>
      <c r="T33" s="48">
        <v>1.06E-2</v>
      </c>
      <c r="U33" s="21">
        <v>44603</v>
      </c>
      <c r="V33" s="21"/>
      <c r="W33" s="18"/>
      <c r="X33" s="49">
        <v>44028</v>
      </c>
      <c r="Y33" s="27"/>
      <c r="Z33" s="27"/>
    </row>
    <row r="34" spans="1:26" ht="15" x14ac:dyDescent="0.25">
      <c r="A34" s="10">
        <v>31</v>
      </c>
      <c r="B34" s="11" t="s">
        <v>127</v>
      </c>
      <c r="C34" s="11" t="s">
        <v>128</v>
      </c>
      <c r="D34" s="11" t="s">
        <v>129</v>
      </c>
      <c r="E34" s="12" t="s">
        <v>75</v>
      </c>
      <c r="F34" s="13" t="s">
        <v>76</v>
      </c>
      <c r="G34" s="52" t="s">
        <v>31</v>
      </c>
      <c r="H34" s="16" t="s">
        <v>31</v>
      </c>
      <c r="I34" s="16" t="s">
        <v>31</v>
      </c>
      <c r="J34" s="16" t="s">
        <v>31</v>
      </c>
      <c r="K34" s="16" t="s">
        <v>31</v>
      </c>
      <c r="L34" s="16" t="s">
        <v>31</v>
      </c>
      <c r="M34" s="16" t="s">
        <v>31</v>
      </c>
      <c r="N34" s="16" t="s">
        <v>31</v>
      </c>
      <c r="O34" s="16" t="s">
        <v>31</v>
      </c>
      <c r="P34" s="16" t="s">
        <v>31</v>
      </c>
      <c r="Q34" s="29"/>
      <c r="R34" s="18" t="s">
        <v>130</v>
      </c>
      <c r="S34" s="24"/>
      <c r="T34" s="48">
        <v>0.02</v>
      </c>
      <c r="U34" s="21">
        <v>44603</v>
      </c>
      <c r="V34" s="22" t="s">
        <v>279</v>
      </c>
      <c r="W34" s="18" t="s">
        <v>126</v>
      </c>
      <c r="X34" s="49">
        <v>44384</v>
      </c>
      <c r="Y34" s="27"/>
      <c r="Z34" s="27"/>
    </row>
    <row r="35" spans="1:26" ht="15" x14ac:dyDescent="0.25">
      <c r="A35" s="10">
        <v>32</v>
      </c>
      <c r="B35" s="11" t="s">
        <v>131</v>
      </c>
      <c r="C35" s="11" t="s">
        <v>132</v>
      </c>
      <c r="D35" s="11" t="s">
        <v>133</v>
      </c>
      <c r="E35" s="12" t="s">
        <v>134</v>
      </c>
      <c r="F35" s="13" t="s">
        <v>76</v>
      </c>
      <c r="G35" s="50">
        <v>3.1E-2</v>
      </c>
      <c r="H35" s="14">
        <v>3.1E-2</v>
      </c>
      <c r="I35" s="16" t="s">
        <v>31</v>
      </c>
      <c r="J35" s="16" t="s">
        <v>31</v>
      </c>
      <c r="K35" s="16" t="s">
        <v>31</v>
      </c>
      <c r="L35" s="16" t="s">
        <v>31</v>
      </c>
      <c r="M35" s="16" t="s">
        <v>31</v>
      </c>
      <c r="N35" s="16" t="s">
        <v>31</v>
      </c>
      <c r="O35" s="16" t="s">
        <v>31</v>
      </c>
      <c r="P35" s="16" t="s">
        <v>31</v>
      </c>
      <c r="Q35" s="17">
        <v>44344</v>
      </c>
      <c r="R35" s="18" t="s">
        <v>32</v>
      </c>
      <c r="S35" s="25"/>
      <c r="T35" s="48">
        <v>1.4199999999999999E-2</v>
      </c>
      <c r="U35" s="21">
        <v>44603</v>
      </c>
      <c r="V35" s="21" t="s">
        <v>34</v>
      </c>
      <c r="W35" s="18"/>
      <c r="X35" s="49">
        <v>40780</v>
      </c>
      <c r="Y35" s="23"/>
      <c r="Z35" s="23"/>
    </row>
    <row r="36" spans="1:26" ht="15" x14ac:dyDescent="0.25">
      <c r="A36" s="10">
        <v>33</v>
      </c>
      <c r="B36" s="11" t="s">
        <v>135</v>
      </c>
      <c r="C36" s="11" t="s">
        <v>136</v>
      </c>
      <c r="D36" s="11" t="s">
        <v>137</v>
      </c>
      <c r="E36" s="12" t="s">
        <v>134</v>
      </c>
      <c r="F36" s="13" t="s">
        <v>76</v>
      </c>
      <c r="G36" s="50">
        <v>2.5999999999999999E-2</v>
      </c>
      <c r="H36" s="14">
        <v>2.5999999999999999E-2</v>
      </c>
      <c r="I36" s="16" t="s">
        <v>31</v>
      </c>
      <c r="J36" s="16" t="s">
        <v>31</v>
      </c>
      <c r="K36" s="16" t="s">
        <v>31</v>
      </c>
      <c r="L36" s="16" t="s">
        <v>31</v>
      </c>
      <c r="M36" s="16" t="s">
        <v>31</v>
      </c>
      <c r="N36" s="16" t="s">
        <v>31</v>
      </c>
      <c r="O36" s="16" t="s">
        <v>31</v>
      </c>
      <c r="P36" s="16" t="s">
        <v>31</v>
      </c>
      <c r="Q36" s="17">
        <v>44344</v>
      </c>
      <c r="R36" s="18" t="s">
        <v>32</v>
      </c>
      <c r="S36" s="25"/>
      <c r="T36" s="48">
        <v>2.2700000000000001E-2</v>
      </c>
      <c r="U36" s="21">
        <v>44603</v>
      </c>
      <c r="V36" s="21" t="s">
        <v>34</v>
      </c>
      <c r="W36" s="18"/>
      <c r="X36" s="49">
        <v>39738</v>
      </c>
      <c r="Y36" s="23"/>
      <c r="Z36" s="23"/>
    </row>
    <row r="37" spans="1:26" ht="15" x14ac:dyDescent="0.25">
      <c r="A37" s="10">
        <v>34</v>
      </c>
      <c r="B37" s="11" t="s">
        <v>138</v>
      </c>
      <c r="C37" s="11" t="s">
        <v>139</v>
      </c>
      <c r="D37" s="11" t="s">
        <v>140</v>
      </c>
      <c r="E37" s="12" t="s">
        <v>134</v>
      </c>
      <c r="F37" s="13" t="s">
        <v>76</v>
      </c>
      <c r="G37" s="50">
        <v>2.7E-2</v>
      </c>
      <c r="H37" s="14">
        <v>2.7E-2</v>
      </c>
      <c r="I37" s="16" t="s">
        <v>31</v>
      </c>
      <c r="J37" s="16" t="s">
        <v>31</v>
      </c>
      <c r="K37" s="16" t="s">
        <v>31</v>
      </c>
      <c r="L37" s="16" t="s">
        <v>31</v>
      </c>
      <c r="M37" s="16" t="s">
        <v>31</v>
      </c>
      <c r="N37" s="16" t="s">
        <v>31</v>
      </c>
      <c r="O37" s="16" t="s">
        <v>31</v>
      </c>
      <c r="P37" s="16" t="s">
        <v>31</v>
      </c>
      <c r="Q37" s="17">
        <v>44344</v>
      </c>
      <c r="R37" s="18" t="s">
        <v>32</v>
      </c>
      <c r="S37" s="25"/>
      <c r="T37" s="48">
        <v>2.3799999999999998E-2</v>
      </c>
      <c r="U37" s="21">
        <v>44603</v>
      </c>
      <c r="V37" s="21" t="s">
        <v>34</v>
      </c>
      <c r="W37" s="18"/>
      <c r="X37" s="49">
        <v>42774</v>
      </c>
      <c r="Y37" s="23"/>
      <c r="Z37" s="23"/>
    </row>
    <row r="38" spans="1:26" ht="15" x14ac:dyDescent="0.25">
      <c r="A38" s="10">
        <v>35</v>
      </c>
      <c r="B38" s="11" t="s">
        <v>141</v>
      </c>
      <c r="C38" s="11" t="s">
        <v>142</v>
      </c>
      <c r="D38" s="11" t="s">
        <v>143</v>
      </c>
      <c r="E38" s="12" t="s">
        <v>134</v>
      </c>
      <c r="F38" s="13" t="s">
        <v>76</v>
      </c>
      <c r="G38" s="50">
        <v>2.1000000000000001E-2</v>
      </c>
      <c r="H38" s="14">
        <v>2.1000000000000001E-2</v>
      </c>
      <c r="I38" s="16" t="s">
        <v>31</v>
      </c>
      <c r="J38" s="16" t="s">
        <v>31</v>
      </c>
      <c r="K38" s="16" t="s">
        <v>31</v>
      </c>
      <c r="L38" s="16" t="s">
        <v>31</v>
      </c>
      <c r="M38" s="16" t="s">
        <v>31</v>
      </c>
      <c r="N38" s="16" t="s">
        <v>31</v>
      </c>
      <c r="O38" s="16" t="s">
        <v>31</v>
      </c>
      <c r="P38" s="16" t="s">
        <v>31</v>
      </c>
      <c r="Q38" s="17">
        <v>44344</v>
      </c>
      <c r="R38" s="18" t="s">
        <v>32</v>
      </c>
      <c r="S38" s="25"/>
      <c r="T38" s="48">
        <v>2.2100000000000002E-2</v>
      </c>
      <c r="U38" s="21">
        <v>44603</v>
      </c>
      <c r="V38" s="21" t="s">
        <v>34</v>
      </c>
      <c r="W38" s="18"/>
      <c r="X38" s="49">
        <v>42263</v>
      </c>
      <c r="Y38" s="23"/>
      <c r="Z38" s="23"/>
    </row>
    <row r="39" spans="1:26" ht="15" x14ac:dyDescent="0.25">
      <c r="A39" s="10">
        <v>36</v>
      </c>
      <c r="B39" s="11" t="s">
        <v>144</v>
      </c>
      <c r="C39" s="11" t="s">
        <v>145</v>
      </c>
      <c r="D39" s="11" t="s">
        <v>146</v>
      </c>
      <c r="E39" s="12" t="s">
        <v>134</v>
      </c>
      <c r="F39" s="13" t="s">
        <v>76</v>
      </c>
      <c r="G39" s="50">
        <v>1.7000000000000001E-2</v>
      </c>
      <c r="H39" s="14">
        <v>1.7000000000000001E-2</v>
      </c>
      <c r="I39" s="16" t="s">
        <v>31</v>
      </c>
      <c r="J39" s="16" t="s">
        <v>31</v>
      </c>
      <c r="K39" s="16" t="s">
        <v>31</v>
      </c>
      <c r="L39" s="16" t="s">
        <v>31</v>
      </c>
      <c r="M39" s="16" t="s">
        <v>31</v>
      </c>
      <c r="N39" s="16" t="s">
        <v>31</v>
      </c>
      <c r="O39" s="16" t="s">
        <v>31</v>
      </c>
      <c r="P39" s="16" t="s">
        <v>31</v>
      </c>
      <c r="Q39" s="17">
        <v>44344</v>
      </c>
      <c r="R39" s="18" t="s">
        <v>32</v>
      </c>
      <c r="S39" s="25"/>
      <c r="T39" s="48">
        <v>1.4199999999999999E-2</v>
      </c>
      <c r="U39" s="21">
        <v>44603</v>
      </c>
      <c r="V39" s="21" t="s">
        <v>34</v>
      </c>
      <c r="W39" s="18"/>
      <c r="X39" s="49">
        <v>39925</v>
      </c>
      <c r="Y39" s="23"/>
      <c r="Z39" s="23"/>
    </row>
    <row r="40" spans="1:26" ht="15" x14ac:dyDescent="0.25">
      <c r="A40" s="10">
        <v>37</v>
      </c>
      <c r="B40" s="11" t="s">
        <v>147</v>
      </c>
      <c r="C40" s="11" t="s">
        <v>148</v>
      </c>
      <c r="D40" s="11" t="s">
        <v>149</v>
      </c>
      <c r="E40" s="12" t="s">
        <v>134</v>
      </c>
      <c r="F40" s="13" t="s">
        <v>76</v>
      </c>
      <c r="G40" s="50">
        <v>1.7000000000000001E-2</v>
      </c>
      <c r="H40" s="14">
        <v>1.7000000000000001E-2</v>
      </c>
      <c r="I40" s="16" t="s">
        <v>31</v>
      </c>
      <c r="J40" s="16" t="s">
        <v>31</v>
      </c>
      <c r="K40" s="16" t="s">
        <v>31</v>
      </c>
      <c r="L40" s="16" t="s">
        <v>31</v>
      </c>
      <c r="M40" s="16" t="s">
        <v>31</v>
      </c>
      <c r="N40" s="16" t="s">
        <v>31</v>
      </c>
      <c r="O40" s="16" t="s">
        <v>31</v>
      </c>
      <c r="P40" s="16" t="s">
        <v>31</v>
      </c>
      <c r="Q40" s="17">
        <v>44344</v>
      </c>
      <c r="R40" s="18" t="s">
        <v>32</v>
      </c>
      <c r="S40" s="25"/>
      <c r="T40" s="48">
        <v>1.03E-2</v>
      </c>
      <c r="U40" s="21">
        <v>44603</v>
      </c>
      <c r="V40" s="21" t="s">
        <v>34</v>
      </c>
      <c r="W40" s="18"/>
      <c r="X40" s="49">
        <v>40921</v>
      </c>
      <c r="Y40" s="23"/>
      <c r="Z40" s="23"/>
    </row>
    <row r="41" spans="1:26" ht="15" x14ac:dyDescent="0.25">
      <c r="A41" s="10">
        <v>38</v>
      </c>
      <c r="B41" s="11" t="s">
        <v>150</v>
      </c>
      <c r="C41" s="11" t="s">
        <v>151</v>
      </c>
      <c r="D41" s="11" t="s">
        <v>152</v>
      </c>
      <c r="E41" s="12" t="s">
        <v>153</v>
      </c>
      <c r="F41" s="13" t="s">
        <v>30</v>
      </c>
      <c r="G41" s="50">
        <v>0.03</v>
      </c>
      <c r="H41" s="14">
        <v>3.1E-2</v>
      </c>
      <c r="I41" s="16" t="s">
        <v>31</v>
      </c>
      <c r="J41" s="14">
        <v>2.9000000000000001E-2</v>
      </c>
      <c r="K41" s="16" t="s">
        <v>31</v>
      </c>
      <c r="L41" s="14">
        <v>2.1999999999999999E-2</v>
      </c>
      <c r="M41" s="16" t="s">
        <v>31</v>
      </c>
      <c r="N41" s="16" t="s">
        <v>31</v>
      </c>
      <c r="O41" s="16" t="s">
        <v>31</v>
      </c>
      <c r="P41" s="16" t="s">
        <v>31</v>
      </c>
      <c r="Q41" s="17">
        <v>44344</v>
      </c>
      <c r="R41" s="18" t="s">
        <v>32</v>
      </c>
      <c r="S41" s="25"/>
      <c r="T41" s="48">
        <v>2.5600000000000001E-2</v>
      </c>
      <c r="U41" s="21">
        <v>44603</v>
      </c>
      <c r="V41" s="21" t="s">
        <v>34</v>
      </c>
      <c r="W41" s="18"/>
      <c r="X41" s="49">
        <v>36685</v>
      </c>
      <c r="Y41" s="27"/>
      <c r="Z41" s="27"/>
    </row>
    <row r="42" spans="1:26" ht="15" x14ac:dyDescent="0.25">
      <c r="A42" s="10">
        <v>39</v>
      </c>
      <c r="B42" s="11" t="s">
        <v>154</v>
      </c>
      <c r="C42" s="11" t="s">
        <v>155</v>
      </c>
      <c r="D42" s="11" t="s">
        <v>156</v>
      </c>
      <c r="E42" s="12" t="s">
        <v>153</v>
      </c>
      <c r="F42" s="13" t="s">
        <v>30</v>
      </c>
      <c r="G42" s="50">
        <v>0.03</v>
      </c>
      <c r="H42" s="14">
        <v>3.1E-2</v>
      </c>
      <c r="I42" s="16" t="s">
        <v>31</v>
      </c>
      <c r="J42" s="16" t="s">
        <v>31</v>
      </c>
      <c r="K42" s="16" t="s">
        <v>31</v>
      </c>
      <c r="L42" s="14">
        <v>2.4E-2</v>
      </c>
      <c r="M42" s="16" t="s">
        <v>31</v>
      </c>
      <c r="N42" s="16" t="s">
        <v>31</v>
      </c>
      <c r="O42" s="16" t="s">
        <v>31</v>
      </c>
      <c r="P42" s="16" t="s">
        <v>31</v>
      </c>
      <c r="Q42" s="17">
        <v>44344</v>
      </c>
      <c r="R42" s="18" t="s">
        <v>32</v>
      </c>
      <c r="S42" s="25"/>
      <c r="T42" s="48">
        <v>2.5499999999999998E-2</v>
      </c>
      <c r="U42" s="21">
        <v>44603</v>
      </c>
      <c r="V42" s="21" t="s">
        <v>34</v>
      </c>
      <c r="W42" s="18"/>
      <c r="X42" s="49">
        <v>38106</v>
      </c>
      <c r="Y42" s="27"/>
      <c r="Z42" s="27"/>
    </row>
    <row r="43" spans="1:26" ht="15" x14ac:dyDescent="0.25">
      <c r="A43" s="10">
        <v>40</v>
      </c>
      <c r="B43" s="11" t="s">
        <v>157</v>
      </c>
      <c r="C43" s="11" t="s">
        <v>158</v>
      </c>
      <c r="D43" s="11" t="s">
        <v>159</v>
      </c>
      <c r="E43" s="12" t="s">
        <v>153</v>
      </c>
      <c r="F43" s="13" t="s">
        <v>30</v>
      </c>
      <c r="G43" s="50">
        <v>2.3E-2</v>
      </c>
      <c r="H43" s="14">
        <v>2.3E-2</v>
      </c>
      <c r="I43" s="16" t="s">
        <v>31</v>
      </c>
      <c r="J43" s="16" t="s">
        <v>31</v>
      </c>
      <c r="K43" s="16" t="s">
        <v>31</v>
      </c>
      <c r="L43" s="14">
        <v>2.3E-2</v>
      </c>
      <c r="M43" s="16" t="s">
        <v>31</v>
      </c>
      <c r="N43" s="16" t="s">
        <v>31</v>
      </c>
      <c r="O43" s="16" t="s">
        <v>31</v>
      </c>
      <c r="P43" s="16" t="s">
        <v>31</v>
      </c>
      <c r="Q43" s="17">
        <v>44344</v>
      </c>
      <c r="R43" s="18" t="s">
        <v>32</v>
      </c>
      <c r="S43" s="25"/>
      <c r="T43" s="48">
        <v>2.35E-2</v>
      </c>
      <c r="U43" s="21">
        <v>44603</v>
      </c>
      <c r="V43" s="21" t="s">
        <v>34</v>
      </c>
      <c r="W43" s="18"/>
      <c r="X43" s="49">
        <v>37378</v>
      </c>
      <c r="Y43" s="27"/>
      <c r="Z43" s="27"/>
    </row>
    <row r="44" spans="1:26" ht="15" x14ac:dyDescent="0.25">
      <c r="A44" s="10">
        <v>41</v>
      </c>
      <c r="B44" s="11" t="s">
        <v>160</v>
      </c>
      <c r="C44" s="11" t="s">
        <v>161</v>
      </c>
      <c r="D44" s="11" t="s">
        <v>162</v>
      </c>
      <c r="E44" s="12" t="s">
        <v>153</v>
      </c>
      <c r="F44" s="13" t="s">
        <v>30</v>
      </c>
      <c r="G44" s="50">
        <v>1.6E-2</v>
      </c>
      <c r="H44" s="14">
        <v>1.6E-2</v>
      </c>
      <c r="I44" s="16" t="s">
        <v>31</v>
      </c>
      <c r="J44" s="16" t="s">
        <v>31</v>
      </c>
      <c r="K44" s="16" t="s">
        <v>31</v>
      </c>
      <c r="L44" s="14">
        <v>1.6E-2</v>
      </c>
      <c r="M44" s="16" t="s">
        <v>31</v>
      </c>
      <c r="N44" s="16" t="s">
        <v>31</v>
      </c>
      <c r="O44" s="16" t="s">
        <v>31</v>
      </c>
      <c r="P44" s="16" t="s">
        <v>31</v>
      </c>
      <c r="Q44" s="17">
        <v>44344</v>
      </c>
      <c r="R44" s="18" t="s">
        <v>32</v>
      </c>
      <c r="S44" s="25"/>
      <c r="T44" s="48">
        <v>1.43E-2</v>
      </c>
      <c r="U44" s="21">
        <v>44603</v>
      </c>
      <c r="V44" s="21" t="s">
        <v>34</v>
      </c>
      <c r="W44" s="18"/>
      <c r="X44" s="49">
        <v>37778</v>
      </c>
      <c r="Y44" s="27"/>
      <c r="Z44" s="27"/>
    </row>
    <row r="45" spans="1:26" ht="15" x14ac:dyDescent="0.25">
      <c r="A45" s="10">
        <v>42</v>
      </c>
      <c r="B45" s="11" t="s">
        <v>163</v>
      </c>
      <c r="C45" s="11" t="s">
        <v>164</v>
      </c>
      <c r="D45" s="11" t="s">
        <v>165</v>
      </c>
      <c r="E45" s="12" t="s">
        <v>153</v>
      </c>
      <c r="F45" s="13" t="s">
        <v>30</v>
      </c>
      <c r="G45" s="50">
        <v>2.5000000000000001E-2</v>
      </c>
      <c r="H45" s="14">
        <v>2.5000000000000001E-2</v>
      </c>
      <c r="I45" s="16" t="s">
        <v>31</v>
      </c>
      <c r="J45" s="16">
        <v>2.5000000000000001E-2</v>
      </c>
      <c r="K45" s="16" t="s">
        <v>31</v>
      </c>
      <c r="L45" s="16">
        <v>2.1000000000000001E-2</v>
      </c>
      <c r="M45" s="16" t="s">
        <v>31</v>
      </c>
      <c r="N45" s="16" t="s">
        <v>31</v>
      </c>
      <c r="O45" s="16" t="s">
        <v>31</v>
      </c>
      <c r="P45" s="16" t="s">
        <v>31</v>
      </c>
      <c r="Q45" s="17">
        <v>44344</v>
      </c>
      <c r="R45" s="18" t="s">
        <v>32</v>
      </c>
      <c r="S45" s="25"/>
      <c r="T45" s="48">
        <v>2.2499999999999999E-2</v>
      </c>
      <c r="U45" s="21">
        <v>44603</v>
      </c>
      <c r="V45" s="21" t="s">
        <v>34</v>
      </c>
      <c r="W45" s="18"/>
      <c r="X45" s="49">
        <v>38558</v>
      </c>
      <c r="Y45" s="27"/>
      <c r="Z45" s="27"/>
    </row>
    <row r="46" spans="1:26" ht="15" x14ac:dyDescent="0.25">
      <c r="A46" s="10">
        <v>43</v>
      </c>
      <c r="B46" s="11" t="s">
        <v>166</v>
      </c>
      <c r="C46" s="11" t="s">
        <v>167</v>
      </c>
      <c r="D46" s="11" t="s">
        <v>168</v>
      </c>
      <c r="E46" s="12" t="s">
        <v>169</v>
      </c>
      <c r="F46" s="13" t="s">
        <v>76</v>
      </c>
      <c r="G46" s="50">
        <v>0</v>
      </c>
      <c r="H46" s="14"/>
      <c r="I46" s="14"/>
      <c r="J46" s="14"/>
      <c r="K46" s="16"/>
      <c r="L46" s="14"/>
      <c r="M46" s="14"/>
      <c r="N46" s="14"/>
      <c r="O46" s="14"/>
      <c r="P46" s="14"/>
      <c r="Q46" s="17">
        <v>44344</v>
      </c>
      <c r="R46" s="18" t="s">
        <v>32</v>
      </c>
      <c r="S46" s="25"/>
      <c r="T46" s="48">
        <v>2.5000000000000001E-3</v>
      </c>
      <c r="U46" s="21">
        <v>44652</v>
      </c>
      <c r="V46" s="22" t="s">
        <v>34</v>
      </c>
      <c r="W46" s="21"/>
      <c r="X46" s="49">
        <v>43812</v>
      </c>
      <c r="Y46" s="27"/>
      <c r="Z46" s="27"/>
    </row>
    <row r="47" spans="1:26" ht="15" x14ac:dyDescent="0.25">
      <c r="A47" s="10">
        <v>44</v>
      </c>
      <c r="B47" s="11" t="s">
        <v>170</v>
      </c>
      <c r="C47" s="11" t="s">
        <v>171</v>
      </c>
      <c r="D47" s="11" t="s">
        <v>172</v>
      </c>
      <c r="E47" s="12" t="s">
        <v>169</v>
      </c>
      <c r="F47" s="13" t="s">
        <v>76</v>
      </c>
      <c r="G47" s="50">
        <v>2E-3</v>
      </c>
      <c r="H47" s="14"/>
      <c r="I47" s="14"/>
      <c r="J47" s="14"/>
      <c r="K47" s="16"/>
      <c r="L47" s="14"/>
      <c r="M47" s="14"/>
      <c r="N47" s="14"/>
      <c r="O47" s="14"/>
      <c r="P47" s="14"/>
      <c r="Q47" s="17">
        <v>44344</v>
      </c>
      <c r="R47" s="18" t="s">
        <v>32</v>
      </c>
      <c r="S47" s="25"/>
      <c r="T47" s="48">
        <v>3.5999999999999999E-3</v>
      </c>
      <c r="U47" s="21">
        <v>44652</v>
      </c>
      <c r="V47" s="22" t="s">
        <v>34</v>
      </c>
      <c r="W47" s="21"/>
      <c r="X47" s="49">
        <v>43798</v>
      </c>
      <c r="Y47" s="27"/>
      <c r="Z47" s="27"/>
    </row>
    <row r="48" spans="1:26" ht="15" x14ac:dyDescent="0.25">
      <c r="A48" s="10">
        <v>45</v>
      </c>
      <c r="B48" s="11" t="s">
        <v>173</v>
      </c>
      <c r="C48" s="11" t="s">
        <v>174</v>
      </c>
      <c r="D48" s="11" t="s">
        <v>175</v>
      </c>
      <c r="E48" s="12" t="s">
        <v>169</v>
      </c>
      <c r="F48" s="13" t="s">
        <v>76</v>
      </c>
      <c r="G48" s="50">
        <v>2E-3</v>
      </c>
      <c r="H48" s="14"/>
      <c r="I48" s="14"/>
      <c r="J48" s="14"/>
      <c r="K48" s="16"/>
      <c r="L48" s="14"/>
      <c r="M48" s="14"/>
      <c r="N48" s="14"/>
      <c r="O48" s="14"/>
      <c r="P48" s="14"/>
      <c r="Q48" s="17">
        <v>44344</v>
      </c>
      <c r="R48" s="18" t="s">
        <v>32</v>
      </c>
      <c r="S48" s="25"/>
      <c r="T48" s="48">
        <v>5.0000000000000001E-3</v>
      </c>
      <c r="U48" s="21">
        <v>44652</v>
      </c>
      <c r="V48" s="22" t="s">
        <v>34</v>
      </c>
      <c r="W48" s="21"/>
      <c r="X48" s="49">
        <v>43798</v>
      </c>
      <c r="Y48" s="27"/>
      <c r="Z48" s="27"/>
    </row>
    <row r="49" spans="1:26" ht="15" x14ac:dyDescent="0.25">
      <c r="A49" s="10">
        <v>46</v>
      </c>
      <c r="B49" s="11" t="s">
        <v>176</v>
      </c>
      <c r="C49" s="11" t="s">
        <v>177</v>
      </c>
      <c r="D49" s="11" t="s">
        <v>178</v>
      </c>
      <c r="E49" s="12" t="s">
        <v>169</v>
      </c>
      <c r="F49" s="13" t="s">
        <v>76</v>
      </c>
      <c r="G49" s="50">
        <v>3.0000000000000001E-3</v>
      </c>
      <c r="H49" s="14"/>
      <c r="I49" s="14"/>
      <c r="J49" s="14"/>
      <c r="K49" s="16"/>
      <c r="L49" s="14"/>
      <c r="M49" s="14"/>
      <c r="N49" s="14"/>
      <c r="O49" s="14"/>
      <c r="P49" s="14"/>
      <c r="Q49" s="17">
        <v>44344</v>
      </c>
      <c r="R49" s="18" t="s">
        <v>32</v>
      </c>
      <c r="S49" s="25"/>
      <c r="T49" s="48">
        <v>5.1000000000000004E-3</v>
      </c>
      <c r="U49" s="21">
        <v>44652</v>
      </c>
      <c r="V49" s="22" t="s">
        <v>34</v>
      </c>
      <c r="W49" s="21"/>
      <c r="X49" s="49">
        <v>43798</v>
      </c>
      <c r="Y49" s="27"/>
      <c r="Z49" s="27"/>
    </row>
    <row r="50" spans="1:26" ht="15" x14ac:dyDescent="0.25">
      <c r="A50" s="10">
        <v>47</v>
      </c>
      <c r="B50" s="11" t="s">
        <v>179</v>
      </c>
      <c r="C50" s="11" t="s">
        <v>180</v>
      </c>
      <c r="D50" s="11" t="s">
        <v>181</v>
      </c>
      <c r="E50" s="12" t="s">
        <v>169</v>
      </c>
      <c r="F50" s="13" t="s">
        <v>76</v>
      </c>
      <c r="G50" s="50">
        <v>3.0000000000000001E-3</v>
      </c>
      <c r="H50" s="14"/>
      <c r="I50" s="14"/>
      <c r="J50" s="14"/>
      <c r="K50" s="16"/>
      <c r="L50" s="14"/>
      <c r="M50" s="14"/>
      <c r="N50" s="14"/>
      <c r="O50" s="14"/>
      <c r="P50" s="14"/>
      <c r="Q50" s="17">
        <v>44344</v>
      </c>
      <c r="R50" s="18" t="s">
        <v>32</v>
      </c>
      <c r="S50" s="25"/>
      <c r="T50" s="48">
        <v>5.1000000000000004E-3</v>
      </c>
      <c r="U50" s="21">
        <v>44652</v>
      </c>
      <c r="V50" s="22" t="s">
        <v>34</v>
      </c>
      <c r="W50" s="21"/>
      <c r="X50" s="49">
        <v>43798</v>
      </c>
      <c r="Y50" s="27"/>
      <c r="Z50" s="27"/>
    </row>
    <row r="51" spans="1:26" ht="15" x14ac:dyDescent="0.25">
      <c r="A51" s="10">
        <v>48</v>
      </c>
      <c r="B51" s="11" t="s">
        <v>182</v>
      </c>
      <c r="C51" s="11" t="s">
        <v>183</v>
      </c>
      <c r="D51" s="11" t="s">
        <v>184</v>
      </c>
      <c r="E51" s="12" t="s">
        <v>169</v>
      </c>
      <c r="F51" s="13" t="s">
        <v>76</v>
      </c>
      <c r="G51" s="50">
        <v>3.0000000000000001E-3</v>
      </c>
      <c r="H51" s="14"/>
      <c r="I51" s="14"/>
      <c r="J51" s="14"/>
      <c r="K51" s="16"/>
      <c r="L51" s="14"/>
      <c r="M51" s="14"/>
      <c r="N51" s="14"/>
      <c r="O51" s="14"/>
      <c r="P51" s="14"/>
      <c r="Q51" s="17">
        <v>44344</v>
      </c>
      <c r="R51" s="18" t="s">
        <v>32</v>
      </c>
      <c r="S51" s="25"/>
      <c r="T51" s="48">
        <v>4.8999999999999998E-3</v>
      </c>
      <c r="U51" s="21">
        <v>44652</v>
      </c>
      <c r="V51" s="22" t="s">
        <v>34</v>
      </c>
      <c r="W51" s="21"/>
      <c r="X51" s="49">
        <v>43798</v>
      </c>
      <c r="Y51" s="27"/>
      <c r="Z51" s="27"/>
    </row>
    <row r="52" spans="1:26" ht="15" x14ac:dyDescent="0.25">
      <c r="A52" s="10">
        <v>49</v>
      </c>
      <c r="B52" s="11" t="s">
        <v>185</v>
      </c>
      <c r="C52" s="11" t="s">
        <v>186</v>
      </c>
      <c r="D52" s="11" t="s">
        <v>187</v>
      </c>
      <c r="E52" s="12" t="s">
        <v>169</v>
      </c>
      <c r="F52" s="13" t="s">
        <v>76</v>
      </c>
      <c r="G52" s="50">
        <v>3.0000000000000001E-3</v>
      </c>
      <c r="H52" s="14"/>
      <c r="I52" s="14"/>
      <c r="J52" s="14"/>
      <c r="K52" s="16"/>
      <c r="L52" s="14"/>
      <c r="M52" s="14"/>
      <c r="N52" s="14"/>
      <c r="O52" s="14"/>
      <c r="P52" s="14"/>
      <c r="Q52" s="17">
        <v>44344</v>
      </c>
      <c r="R52" s="18" t="s">
        <v>32</v>
      </c>
      <c r="S52" s="25"/>
      <c r="T52" s="48">
        <v>5.2000000000000006E-3</v>
      </c>
      <c r="U52" s="21">
        <v>44652</v>
      </c>
      <c r="V52" s="22" t="s">
        <v>34</v>
      </c>
      <c r="W52" s="21"/>
      <c r="X52" s="49">
        <v>43798</v>
      </c>
      <c r="Y52" s="27"/>
      <c r="Z52" s="27"/>
    </row>
    <row r="53" spans="1:26" ht="15" x14ac:dyDescent="0.25">
      <c r="A53" s="10">
        <v>50</v>
      </c>
      <c r="B53" s="11" t="s">
        <v>188</v>
      </c>
      <c r="C53" s="11" t="s">
        <v>189</v>
      </c>
      <c r="D53" s="11" t="s">
        <v>190</v>
      </c>
      <c r="E53" s="12" t="s">
        <v>169</v>
      </c>
      <c r="F53" s="13" t="s">
        <v>76</v>
      </c>
      <c r="G53" s="50">
        <v>2E-3</v>
      </c>
      <c r="H53" s="14"/>
      <c r="I53" s="14"/>
      <c r="J53" s="14"/>
      <c r="K53" s="16"/>
      <c r="L53" s="14"/>
      <c r="M53" s="14"/>
      <c r="N53" s="14"/>
      <c r="O53" s="14"/>
      <c r="P53" s="14"/>
      <c r="Q53" s="17">
        <v>44344</v>
      </c>
      <c r="R53" s="18" t="s">
        <v>32</v>
      </c>
      <c r="S53" s="25"/>
      <c r="T53" s="48">
        <v>4.8999999999999998E-3</v>
      </c>
      <c r="U53" s="21">
        <v>44652</v>
      </c>
      <c r="V53" s="22" t="s">
        <v>34</v>
      </c>
      <c r="W53" s="21"/>
      <c r="X53" s="49">
        <v>43798</v>
      </c>
      <c r="Y53" s="27"/>
      <c r="Z53" s="27"/>
    </row>
    <row r="54" spans="1:26" ht="15" x14ac:dyDescent="0.25">
      <c r="A54" s="10">
        <v>51</v>
      </c>
      <c r="B54" s="11" t="s">
        <v>191</v>
      </c>
      <c r="C54" s="11" t="s">
        <v>192</v>
      </c>
      <c r="D54" s="11" t="s">
        <v>193</v>
      </c>
      <c r="E54" s="12" t="s">
        <v>169</v>
      </c>
      <c r="F54" s="13" t="s">
        <v>76</v>
      </c>
      <c r="G54" s="50">
        <v>0</v>
      </c>
      <c r="H54" s="14"/>
      <c r="I54" s="14"/>
      <c r="J54" s="14"/>
      <c r="K54" s="16"/>
      <c r="L54" s="14"/>
      <c r="M54" s="14"/>
      <c r="N54" s="14"/>
      <c r="O54" s="14"/>
      <c r="P54" s="14"/>
      <c r="Q54" s="17">
        <v>44344</v>
      </c>
      <c r="R54" s="18" t="s">
        <v>32</v>
      </c>
      <c r="S54" s="25"/>
      <c r="T54" s="48">
        <v>4.7999999999999996E-3</v>
      </c>
      <c r="U54" s="21">
        <v>44652</v>
      </c>
      <c r="V54" s="22" t="s">
        <v>34</v>
      </c>
      <c r="W54" s="21"/>
      <c r="X54" s="49">
        <v>43803</v>
      </c>
      <c r="Y54" s="27"/>
      <c r="Z54" s="27"/>
    </row>
    <row r="55" spans="1:26" ht="15" x14ac:dyDescent="0.25">
      <c r="A55" s="10">
        <v>52</v>
      </c>
      <c r="B55" s="1" t="s">
        <v>194</v>
      </c>
      <c r="C55" s="11" t="s">
        <v>195</v>
      </c>
      <c r="D55" s="11" t="s">
        <v>196</v>
      </c>
      <c r="E55" s="12" t="s">
        <v>169</v>
      </c>
      <c r="F55" s="13" t="s">
        <v>76</v>
      </c>
      <c r="G55" s="53" t="s">
        <v>31</v>
      </c>
      <c r="H55" s="29"/>
      <c r="I55" s="29"/>
      <c r="J55" s="30"/>
      <c r="K55" s="16"/>
      <c r="L55" s="30"/>
      <c r="M55" s="30"/>
      <c r="N55" s="30"/>
      <c r="O55" s="30"/>
      <c r="P55" s="30"/>
      <c r="Q55" s="30"/>
      <c r="R55" s="18" t="s">
        <v>130</v>
      </c>
      <c r="S55" s="31"/>
      <c r="T55" s="48">
        <v>3.0000000000000001E-3</v>
      </c>
      <c r="U55" s="21">
        <v>44652</v>
      </c>
      <c r="V55" s="21" t="s">
        <v>34</v>
      </c>
      <c r="W55" s="18" t="s">
        <v>126</v>
      </c>
      <c r="X55" s="49">
        <v>44292</v>
      </c>
      <c r="Y55" s="27"/>
      <c r="Z55" s="32"/>
    </row>
    <row r="57" spans="1:26" ht="14.25" customHeight="1" x14ac:dyDescent="0.2">
      <c r="C57" s="90"/>
      <c r="D57" s="99" t="s">
        <v>212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</row>
    <row r="58" spans="1:26" ht="14.25" customHeight="1" x14ac:dyDescent="0.2">
      <c r="C58" s="91" t="s">
        <v>33</v>
      </c>
      <c r="D58" s="95" t="s">
        <v>213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</row>
    <row r="59" spans="1:26" ht="20.25" customHeight="1" x14ac:dyDescent="0.2">
      <c r="C59" s="91"/>
      <c r="D59" s="95" t="s">
        <v>297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</row>
    <row r="60" spans="1:26" x14ac:dyDescent="0.2">
      <c r="C60" s="91"/>
      <c r="D60" s="95" t="s">
        <v>302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6" ht="14.25" customHeight="1" x14ac:dyDescent="0.2">
      <c r="C61" s="91" t="s">
        <v>199</v>
      </c>
      <c r="D61" s="95" t="s">
        <v>303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6" ht="14.25" customHeight="1" x14ac:dyDescent="0.2">
      <c r="C62" s="91" t="s">
        <v>31</v>
      </c>
      <c r="D62" s="95" t="s">
        <v>283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6" ht="20.25" customHeight="1" x14ac:dyDescent="0.2">
      <c r="C63" s="91"/>
      <c r="D63" s="95" t="s">
        <v>301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  <row r="64" spans="1:26" ht="14.25" customHeight="1" x14ac:dyDescent="0.2">
      <c r="C64" s="91"/>
      <c r="D64" s="95" t="s">
        <v>298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</row>
    <row r="65" spans="3:24" ht="34.5" customHeight="1" x14ac:dyDescent="0.2">
      <c r="C65" s="91" t="s">
        <v>34</v>
      </c>
      <c r="D65" s="95" t="s">
        <v>305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</row>
    <row r="66" spans="3:24" ht="14.25" customHeight="1" x14ac:dyDescent="0.2">
      <c r="C66" s="91" t="s">
        <v>279</v>
      </c>
      <c r="D66" s="95" t="s">
        <v>280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</row>
    <row r="67" spans="3:24" ht="14.25" customHeight="1" x14ac:dyDescent="0.2">
      <c r="C67" s="91" t="s">
        <v>205</v>
      </c>
      <c r="D67" s="95" t="s">
        <v>206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</row>
    <row r="68" spans="3:24" x14ac:dyDescent="0.2">
      <c r="C68" s="90"/>
      <c r="D68" s="89" t="s">
        <v>304</v>
      </c>
      <c r="E68" s="89"/>
    </row>
  </sheetData>
  <mergeCells count="14">
    <mergeCell ref="D59:X59"/>
    <mergeCell ref="B1:C1"/>
    <mergeCell ref="E1:F1"/>
    <mergeCell ref="G1:L1"/>
    <mergeCell ref="D57:X57"/>
    <mergeCell ref="D58:X58"/>
    <mergeCell ref="D66:X66"/>
    <mergeCell ref="D67:X67"/>
    <mergeCell ref="D60:X60"/>
    <mergeCell ref="D61:X61"/>
    <mergeCell ref="D62:X62"/>
    <mergeCell ref="D63:X63"/>
    <mergeCell ref="D64:X64"/>
    <mergeCell ref="D65:X65"/>
  </mergeCells>
  <conditionalFormatting sqref="X4:X55">
    <cfRule type="cellIs" dxfId="171" priority="1" operator="greaterThanOrEqual">
      <formula>DATE($E$1,1,1)</formula>
    </cfRule>
    <cfRule type="cellIs" dxfId="170" priority="2" operator="greaterThanOrEqual">
      <formula>DATE($E$1-1,1,1)</formula>
    </cfRule>
  </conditionalFormatting>
  <pageMargins left="0.35433070866141736" right="0.23" top="0.48" bottom="0.3" header="0.31496062992125984" footer="0.12"/>
  <pageSetup paperSize="9" scale="36" fitToHeight="0" orientation="landscape" r:id="rId1"/>
  <headerFooter>
    <oddFooter>&amp;LFundusze Inwestycyjne Pekao&amp;R&amp;P |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4F071197-AA85-4F19-B41A-3212E98C72CD}">
            <xm:f>'Wskaźniki Opł i kosztów 2022-1'!$T4</xm:f>
            <x14:dxf>
              <fill>
                <patternFill>
                  <bgColor theme="7" tint="0.79998168889431442"/>
                </patternFill>
              </fill>
            </x14:dxf>
          </x14:cfRule>
          <xm:sqref>T4:T55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8"/>
  <sheetViews>
    <sheetView zoomScale="90" zoomScaleNormal="9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0" defaultRowHeight="14.25" x14ac:dyDescent="0.2"/>
  <cols>
    <col min="1" max="1" width="9.5703125" style="1" customWidth="1"/>
    <col min="2" max="2" width="15.5703125" style="1" customWidth="1"/>
    <col min="3" max="3" width="19.42578125" style="1" customWidth="1"/>
    <col min="4" max="4" width="58.85546875" style="1" customWidth="1"/>
    <col min="5" max="5" width="35.85546875" style="1" customWidth="1"/>
    <col min="6" max="6" width="14.140625" style="1" customWidth="1"/>
    <col min="7" max="9" width="11.140625" style="1" customWidth="1"/>
    <col min="10" max="11" width="14.140625" style="1" customWidth="1"/>
    <col min="12" max="17" width="12.28515625" style="1" customWidth="1"/>
    <col min="18" max="18" width="23.140625" style="1" customWidth="1"/>
    <col min="19" max="19" width="2" style="1" customWidth="1"/>
    <col min="20" max="21" width="12.28515625" style="1" customWidth="1"/>
    <col min="22" max="22" width="4" style="1" customWidth="1"/>
    <col min="23" max="23" width="23.28515625" style="1" customWidth="1"/>
    <col min="24" max="24" width="13" style="1" customWidth="1"/>
    <col min="25" max="25" width="9.140625" style="1" customWidth="1"/>
    <col min="26" max="26" width="2" style="1" customWidth="1"/>
    <col min="27" max="27" width="9.140625" style="1" customWidth="1"/>
    <col min="28" max="52" width="9.140625" style="1" hidden="1" customWidth="1"/>
    <col min="53" max="59" width="0" style="1" hidden="1" customWidth="1"/>
    <col min="60" max="16384" width="9.140625" style="1" hidden="1"/>
  </cols>
  <sheetData>
    <row r="1" spans="1:26" ht="54.75" customHeight="1" x14ac:dyDescent="0.2">
      <c r="B1" s="97"/>
      <c r="C1" s="97"/>
      <c r="D1" s="78"/>
      <c r="E1" s="105" t="s">
        <v>292</v>
      </c>
      <c r="F1" s="106"/>
      <c r="G1" s="96" t="s">
        <v>1</v>
      </c>
      <c r="H1" s="96"/>
      <c r="I1" s="96"/>
      <c r="J1" s="96"/>
      <c r="K1" s="96"/>
      <c r="L1" s="96"/>
      <c r="M1" s="79"/>
      <c r="N1" s="79"/>
      <c r="O1" s="82"/>
      <c r="P1" s="79"/>
      <c r="Q1" s="84">
        <f ca="1">MAX(Tabela323567656[[#All],[Data publikacji]])</f>
        <v>44344</v>
      </c>
      <c r="R1" s="79"/>
      <c r="S1" s="79"/>
      <c r="T1" s="83" t="s">
        <v>294</v>
      </c>
      <c r="U1" s="84">
        <f ca="1">MAX(Tabela323567656[[#All],[data KII]])</f>
        <v>44603</v>
      </c>
      <c r="V1" s="79"/>
      <c r="W1" s="79"/>
      <c r="X1" s="79"/>
    </row>
    <row r="2" spans="1:26" ht="8.25" customHeight="1" x14ac:dyDescent="0.2">
      <c r="B2" s="78"/>
      <c r="C2" s="78"/>
      <c r="D2" s="78"/>
      <c r="E2" s="78"/>
      <c r="F2" s="78"/>
      <c r="G2" s="79"/>
      <c r="H2" s="79"/>
      <c r="I2" s="82"/>
      <c r="J2" s="79"/>
      <c r="K2" s="79"/>
      <c r="L2" s="79"/>
      <c r="M2" s="79"/>
      <c r="N2" s="79"/>
      <c r="O2" s="82"/>
      <c r="P2" s="79"/>
      <c r="Q2" s="79"/>
      <c r="R2" s="79"/>
      <c r="S2" s="79"/>
      <c r="T2" s="79"/>
      <c r="U2" s="79"/>
      <c r="V2" s="79"/>
      <c r="W2" s="79"/>
      <c r="X2" s="79"/>
    </row>
    <row r="3" spans="1:26" s="9" customFormat="1" ht="64.5" customHeigh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6" t="s">
        <v>8</v>
      </c>
      <c r="H3" s="7" t="s">
        <v>9</v>
      </c>
      <c r="I3" s="7" t="s">
        <v>299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300</v>
      </c>
      <c r="Q3" s="7" t="s">
        <v>16</v>
      </c>
      <c r="R3" s="7" t="s">
        <v>17</v>
      </c>
      <c r="S3" s="7" t="s">
        <v>18</v>
      </c>
      <c r="T3" s="46" t="s">
        <v>19</v>
      </c>
      <c r="U3" s="7" t="s">
        <v>20</v>
      </c>
      <c r="V3" s="7" t="s">
        <v>21</v>
      </c>
      <c r="W3" s="7" t="s">
        <v>22</v>
      </c>
      <c r="X3" s="46" t="s">
        <v>23</v>
      </c>
      <c r="Y3" s="8" t="s">
        <v>24</v>
      </c>
      <c r="Z3" s="8" t="s">
        <v>25</v>
      </c>
    </row>
    <row r="4" spans="1:26" s="11" customFormat="1" ht="15" x14ac:dyDescent="0.25">
      <c r="A4" s="10">
        <v>1</v>
      </c>
      <c r="B4" s="11" t="s">
        <v>26</v>
      </c>
      <c r="C4" s="11" t="s">
        <v>27</v>
      </c>
      <c r="D4" s="11" t="s">
        <v>28</v>
      </c>
      <c r="E4" s="12" t="s">
        <v>29</v>
      </c>
      <c r="F4" s="13" t="s">
        <v>30</v>
      </c>
      <c r="G4" s="50">
        <v>1.7000000000000001E-2</v>
      </c>
      <c r="H4" s="14">
        <v>1.7000000000000001E-2</v>
      </c>
      <c r="I4" s="16" t="s">
        <v>31</v>
      </c>
      <c r="J4" s="15">
        <v>1.7000000000000001E-2</v>
      </c>
      <c r="K4" s="16" t="s">
        <v>31</v>
      </c>
      <c r="L4" s="14">
        <v>1.7000000000000001E-2</v>
      </c>
      <c r="M4" s="16" t="s">
        <v>31</v>
      </c>
      <c r="N4" s="16" t="s">
        <v>31</v>
      </c>
      <c r="O4" s="16" t="s">
        <v>31</v>
      </c>
      <c r="P4" s="16" t="s">
        <v>31</v>
      </c>
      <c r="Q4" s="17">
        <v>44344</v>
      </c>
      <c r="R4" s="18" t="s">
        <v>32</v>
      </c>
      <c r="S4" s="19" t="s">
        <v>33</v>
      </c>
      <c r="T4" s="47">
        <v>6.0000000000000001E-3</v>
      </c>
      <c r="U4" s="21">
        <v>44603</v>
      </c>
      <c r="V4" s="22" t="s">
        <v>34</v>
      </c>
      <c r="W4" s="18"/>
      <c r="X4" s="49">
        <v>40269</v>
      </c>
      <c r="Y4" s="23"/>
      <c r="Z4" s="23"/>
    </row>
    <row r="5" spans="1:26" s="11" customFormat="1" ht="15" x14ac:dyDescent="0.25">
      <c r="A5" s="10">
        <v>2</v>
      </c>
      <c r="B5" s="11" t="s">
        <v>35</v>
      </c>
      <c r="C5" s="11" t="s">
        <v>36</v>
      </c>
      <c r="D5" s="11" t="s">
        <v>37</v>
      </c>
      <c r="E5" s="12" t="s">
        <v>38</v>
      </c>
      <c r="F5" s="13" t="s">
        <v>30</v>
      </c>
      <c r="G5" s="50">
        <v>0.03</v>
      </c>
      <c r="H5" s="14">
        <v>3.1E-2</v>
      </c>
      <c r="I5" s="16" t="s">
        <v>31</v>
      </c>
      <c r="J5" s="15">
        <v>3.1E-2</v>
      </c>
      <c r="K5" s="16" t="s">
        <v>31</v>
      </c>
      <c r="L5" s="14">
        <v>2.5000000000000001E-2</v>
      </c>
      <c r="M5" s="16" t="s">
        <v>31</v>
      </c>
      <c r="N5" s="16" t="s">
        <v>31</v>
      </c>
      <c r="O5" s="16" t="s">
        <v>31</v>
      </c>
      <c r="P5" s="16" t="s">
        <v>31</v>
      </c>
      <c r="Q5" s="17">
        <v>44344</v>
      </c>
      <c r="R5" s="18" t="s">
        <v>32</v>
      </c>
      <c r="S5" s="25" t="s">
        <v>33</v>
      </c>
      <c r="T5" s="48">
        <v>2.1100000000000001E-2</v>
      </c>
      <c r="U5" s="21">
        <v>44603</v>
      </c>
      <c r="V5" s="22" t="s">
        <v>34</v>
      </c>
      <c r="W5" s="18"/>
      <c r="X5" s="49">
        <v>40535</v>
      </c>
      <c r="Y5" s="23"/>
      <c r="Z5" s="23"/>
    </row>
    <row r="6" spans="1:26" s="11" customFormat="1" ht="15" x14ac:dyDescent="0.25">
      <c r="A6" s="10">
        <v>3</v>
      </c>
      <c r="B6" s="11" t="s">
        <v>39</v>
      </c>
      <c r="C6" s="11" t="s">
        <v>40</v>
      </c>
      <c r="D6" s="11" t="s">
        <v>41</v>
      </c>
      <c r="E6" s="12" t="s">
        <v>38</v>
      </c>
      <c r="F6" s="13" t="s">
        <v>30</v>
      </c>
      <c r="G6" s="50">
        <v>3.1E-2</v>
      </c>
      <c r="H6" s="14">
        <v>3.2000000000000001E-2</v>
      </c>
      <c r="I6" s="16" t="s">
        <v>31</v>
      </c>
      <c r="J6" s="14">
        <v>3.2000000000000001E-2</v>
      </c>
      <c r="K6" s="16" t="s">
        <v>31</v>
      </c>
      <c r="L6" s="14">
        <v>2.7E-2</v>
      </c>
      <c r="M6" s="16" t="s">
        <v>31</v>
      </c>
      <c r="N6" s="16" t="s">
        <v>31</v>
      </c>
      <c r="O6" s="16" t="s">
        <v>31</v>
      </c>
      <c r="P6" s="16" t="s">
        <v>31</v>
      </c>
      <c r="Q6" s="17">
        <v>44344</v>
      </c>
      <c r="R6" s="18" t="s">
        <v>32</v>
      </c>
      <c r="S6" s="25"/>
      <c r="T6" s="48">
        <v>2.3100000000000002E-2</v>
      </c>
      <c r="U6" s="21">
        <v>44603</v>
      </c>
      <c r="V6" s="21" t="s">
        <v>34</v>
      </c>
      <c r="W6" s="18"/>
      <c r="X6" s="49">
        <v>35051</v>
      </c>
      <c r="Y6" s="27"/>
      <c r="Z6" s="27"/>
    </row>
    <row r="7" spans="1:26" s="11" customFormat="1" ht="15" x14ac:dyDescent="0.25">
      <c r="A7" s="10">
        <v>4</v>
      </c>
      <c r="B7" s="11" t="s">
        <v>42</v>
      </c>
      <c r="C7" s="11" t="s">
        <v>43</v>
      </c>
      <c r="D7" s="11" t="s">
        <v>44</v>
      </c>
      <c r="E7" s="12" t="s">
        <v>38</v>
      </c>
      <c r="F7" s="13" t="s">
        <v>30</v>
      </c>
      <c r="G7" s="50">
        <v>2.4E-2</v>
      </c>
      <c r="H7" s="14">
        <v>2.4E-2</v>
      </c>
      <c r="I7" s="16" t="s">
        <v>31</v>
      </c>
      <c r="J7" s="15">
        <v>2.4E-2</v>
      </c>
      <c r="K7" s="16" t="s">
        <v>31</v>
      </c>
      <c r="L7" s="14">
        <v>1.9E-2</v>
      </c>
      <c r="M7" s="16" t="s">
        <v>31</v>
      </c>
      <c r="N7" s="16" t="s">
        <v>31</v>
      </c>
      <c r="O7" s="16" t="s">
        <v>31</v>
      </c>
      <c r="P7" s="16" t="s">
        <v>31</v>
      </c>
      <c r="Q7" s="17">
        <v>44344</v>
      </c>
      <c r="R7" s="18" t="s">
        <v>32</v>
      </c>
      <c r="S7" s="25" t="s">
        <v>33</v>
      </c>
      <c r="T7" s="48">
        <v>1.23E-2</v>
      </c>
      <c r="U7" s="21">
        <v>44603</v>
      </c>
      <c r="V7" s="21" t="s">
        <v>34</v>
      </c>
      <c r="W7" s="18"/>
      <c r="X7" s="49">
        <v>41082</v>
      </c>
      <c r="Y7" s="23"/>
      <c r="Z7" s="23"/>
    </row>
    <row r="8" spans="1:26" s="11" customFormat="1" ht="15" x14ac:dyDescent="0.25">
      <c r="A8" s="10">
        <v>5</v>
      </c>
      <c r="B8" s="11" t="s">
        <v>45</v>
      </c>
      <c r="C8" s="11" t="s">
        <v>46</v>
      </c>
      <c r="D8" s="11" t="s">
        <v>47</v>
      </c>
      <c r="E8" s="12" t="s">
        <v>38</v>
      </c>
      <c r="F8" s="13" t="s">
        <v>30</v>
      </c>
      <c r="G8" s="50">
        <v>0.03</v>
      </c>
      <c r="H8" s="14">
        <v>3.1E-2</v>
      </c>
      <c r="I8" s="16" t="s">
        <v>31</v>
      </c>
      <c r="J8" s="15">
        <v>3.1E-2</v>
      </c>
      <c r="K8" s="16" t="s">
        <v>31</v>
      </c>
      <c r="L8" s="14">
        <v>2.7E-2</v>
      </c>
      <c r="M8" s="16" t="s">
        <v>31</v>
      </c>
      <c r="N8" s="16" t="s">
        <v>31</v>
      </c>
      <c r="O8" s="16" t="s">
        <v>31</v>
      </c>
      <c r="P8" s="16" t="s">
        <v>31</v>
      </c>
      <c r="Q8" s="17">
        <v>44344</v>
      </c>
      <c r="R8" s="18" t="s">
        <v>32</v>
      </c>
      <c r="S8" s="25"/>
      <c r="T8" s="48">
        <v>2.1899999999999999E-2</v>
      </c>
      <c r="U8" s="21">
        <v>44603</v>
      </c>
      <c r="V8" s="21" t="s">
        <v>34</v>
      </c>
      <c r="W8" s="18"/>
      <c r="X8" s="49">
        <v>40928</v>
      </c>
      <c r="Y8" s="23"/>
      <c r="Z8" s="23"/>
    </row>
    <row r="9" spans="1:26" s="11" customFormat="1" ht="15" x14ac:dyDescent="0.25">
      <c r="A9" s="10">
        <v>6</v>
      </c>
      <c r="B9" s="11" t="s">
        <v>48</v>
      </c>
      <c r="C9" s="11" t="s">
        <v>49</v>
      </c>
      <c r="D9" s="11" t="s">
        <v>50</v>
      </c>
      <c r="E9" s="12" t="s">
        <v>38</v>
      </c>
      <c r="F9" s="13" t="s">
        <v>30</v>
      </c>
      <c r="G9" s="50">
        <v>1.2E-2</v>
      </c>
      <c r="H9" s="14">
        <v>1.2E-2</v>
      </c>
      <c r="I9" s="16" t="s">
        <v>31</v>
      </c>
      <c r="J9" s="14">
        <v>1.2E-2</v>
      </c>
      <c r="K9" s="16" t="s">
        <v>31</v>
      </c>
      <c r="L9" s="14">
        <v>1.2E-2</v>
      </c>
      <c r="M9" s="16" t="s">
        <v>31</v>
      </c>
      <c r="N9" s="16" t="s">
        <v>31</v>
      </c>
      <c r="O9" s="16" t="s">
        <v>31</v>
      </c>
      <c r="P9" s="16" t="s">
        <v>31</v>
      </c>
      <c r="Q9" s="17">
        <v>44344</v>
      </c>
      <c r="R9" s="18" t="s">
        <v>32</v>
      </c>
      <c r="S9" s="25"/>
      <c r="T9" s="48">
        <v>6.0000000000000001E-3</v>
      </c>
      <c r="U9" s="21">
        <v>44603</v>
      </c>
      <c r="V9" s="22" t="s">
        <v>34</v>
      </c>
      <c r="W9" s="18"/>
      <c r="X9" s="49">
        <v>37151</v>
      </c>
      <c r="Y9" s="27"/>
      <c r="Z9" s="27"/>
    </row>
    <row r="10" spans="1:26" s="11" customFormat="1" ht="15" x14ac:dyDescent="0.25">
      <c r="A10" s="10">
        <v>7</v>
      </c>
      <c r="B10" s="11" t="s">
        <v>51</v>
      </c>
      <c r="C10" s="11" t="s">
        <v>52</v>
      </c>
      <c r="D10" s="11" t="s">
        <v>53</v>
      </c>
      <c r="E10" s="12" t="s">
        <v>38</v>
      </c>
      <c r="F10" s="13" t="s">
        <v>30</v>
      </c>
      <c r="G10" s="50">
        <v>1.6E-2</v>
      </c>
      <c r="H10" s="14">
        <v>1.7000000000000001E-2</v>
      </c>
      <c r="I10" s="16" t="s">
        <v>31</v>
      </c>
      <c r="J10" s="15">
        <v>1.7000000000000001E-2</v>
      </c>
      <c r="K10" s="16" t="s">
        <v>31</v>
      </c>
      <c r="L10" s="14">
        <v>1.2E-2</v>
      </c>
      <c r="M10" s="16" t="s">
        <v>31</v>
      </c>
      <c r="N10" s="16" t="s">
        <v>31</v>
      </c>
      <c r="O10" s="16" t="s">
        <v>31</v>
      </c>
      <c r="P10" s="16" t="s">
        <v>31</v>
      </c>
      <c r="Q10" s="17">
        <v>44344</v>
      </c>
      <c r="R10" s="18" t="s">
        <v>32</v>
      </c>
      <c r="S10" s="25" t="s">
        <v>33</v>
      </c>
      <c r="T10" s="48">
        <v>8.3999999999999995E-3</v>
      </c>
      <c r="U10" s="21">
        <v>44603</v>
      </c>
      <c r="V10" s="22" t="s">
        <v>34</v>
      </c>
      <c r="W10" s="18"/>
      <c r="X10" s="49">
        <v>41528</v>
      </c>
      <c r="Y10" s="23"/>
      <c r="Z10" s="23"/>
    </row>
    <row r="11" spans="1:26" s="11" customFormat="1" ht="15" x14ac:dyDescent="0.25">
      <c r="A11" s="10">
        <v>8</v>
      </c>
      <c r="B11" s="11" t="s">
        <v>54</v>
      </c>
      <c r="C11" s="11" t="s">
        <v>55</v>
      </c>
      <c r="D11" s="11" t="s">
        <v>56</v>
      </c>
      <c r="E11" s="12" t="s">
        <v>38</v>
      </c>
      <c r="F11" s="13" t="s">
        <v>30</v>
      </c>
      <c r="G11" s="50">
        <v>0.03</v>
      </c>
      <c r="H11" s="14">
        <v>3.1E-2</v>
      </c>
      <c r="I11" s="16" t="s">
        <v>31</v>
      </c>
      <c r="J11" s="15">
        <v>3.1E-2</v>
      </c>
      <c r="K11" s="16" t="s">
        <v>31</v>
      </c>
      <c r="L11" s="14">
        <v>2.5999999999999999E-2</v>
      </c>
      <c r="M11" s="16" t="s">
        <v>31</v>
      </c>
      <c r="N11" s="16" t="s">
        <v>31</v>
      </c>
      <c r="O11" s="16" t="s">
        <v>31</v>
      </c>
      <c r="P11" s="16" t="s">
        <v>31</v>
      </c>
      <c r="Q11" s="17">
        <v>44344</v>
      </c>
      <c r="R11" s="18" t="s">
        <v>32</v>
      </c>
      <c r="S11" s="25" t="s">
        <v>33</v>
      </c>
      <c r="T11" s="48">
        <v>2.2599999999999999E-2</v>
      </c>
      <c r="U11" s="21">
        <v>44603</v>
      </c>
      <c r="V11" s="21" t="s">
        <v>34</v>
      </c>
      <c r="W11" s="18"/>
      <c r="X11" s="49">
        <v>38558</v>
      </c>
      <c r="Y11" s="27"/>
      <c r="Z11" s="27"/>
    </row>
    <row r="12" spans="1:26" s="11" customFormat="1" ht="15" x14ac:dyDescent="0.25">
      <c r="A12" s="10">
        <v>9</v>
      </c>
      <c r="B12" s="11" t="s">
        <v>57</v>
      </c>
      <c r="C12" s="11" t="s">
        <v>58</v>
      </c>
      <c r="D12" s="11" t="s">
        <v>59</v>
      </c>
      <c r="E12" s="12" t="s">
        <v>38</v>
      </c>
      <c r="F12" s="13" t="s">
        <v>30</v>
      </c>
      <c r="G12" s="50">
        <v>1.7000000000000001E-2</v>
      </c>
      <c r="H12" s="14">
        <v>1.7999999999999999E-2</v>
      </c>
      <c r="I12" s="16" t="s">
        <v>31</v>
      </c>
      <c r="J12" s="15">
        <v>1.7999999999999999E-2</v>
      </c>
      <c r="K12" s="16" t="s">
        <v>31</v>
      </c>
      <c r="L12" s="14">
        <v>1.2999999999999999E-2</v>
      </c>
      <c r="M12" s="16" t="s">
        <v>31</v>
      </c>
      <c r="N12" s="16" t="s">
        <v>31</v>
      </c>
      <c r="O12" s="16" t="s">
        <v>31</v>
      </c>
      <c r="P12" s="16" t="s">
        <v>31</v>
      </c>
      <c r="Q12" s="17">
        <v>44344</v>
      </c>
      <c r="R12" s="18" t="s">
        <v>32</v>
      </c>
      <c r="S12" s="25" t="s">
        <v>33</v>
      </c>
      <c r="T12" s="48">
        <v>1.03E-2</v>
      </c>
      <c r="U12" s="21">
        <v>44603</v>
      </c>
      <c r="V12" s="22" t="s">
        <v>34</v>
      </c>
      <c r="W12" s="18"/>
      <c r="X12" s="49">
        <v>41094</v>
      </c>
      <c r="Y12" s="23"/>
      <c r="Z12" s="23"/>
    </row>
    <row r="13" spans="1:26" s="11" customFormat="1" ht="15" x14ac:dyDescent="0.25">
      <c r="A13" s="10">
        <v>10</v>
      </c>
      <c r="B13" s="11" t="s">
        <v>60</v>
      </c>
      <c r="C13" s="11" t="s">
        <v>61</v>
      </c>
      <c r="D13" s="11" t="s">
        <v>62</v>
      </c>
      <c r="E13" s="12" t="s">
        <v>38</v>
      </c>
      <c r="F13" s="13" t="s">
        <v>30</v>
      </c>
      <c r="G13" s="50">
        <v>1.7000000000000001E-2</v>
      </c>
      <c r="H13" s="14">
        <v>1.7000000000000001E-2</v>
      </c>
      <c r="I13" s="16" t="s">
        <v>31</v>
      </c>
      <c r="J13" s="14">
        <v>1.7000000000000001E-2</v>
      </c>
      <c r="K13" s="16" t="s">
        <v>31</v>
      </c>
      <c r="L13" s="14">
        <v>1.7000000000000001E-2</v>
      </c>
      <c r="M13" s="16" t="s">
        <v>31</v>
      </c>
      <c r="N13" s="16" t="s">
        <v>31</v>
      </c>
      <c r="O13" s="16" t="s">
        <v>31</v>
      </c>
      <c r="P13" s="16" t="s">
        <v>31</v>
      </c>
      <c r="Q13" s="17">
        <v>44344</v>
      </c>
      <c r="R13" s="18" t="s">
        <v>32</v>
      </c>
      <c r="S13" s="25"/>
      <c r="T13" s="48">
        <v>0.01</v>
      </c>
      <c r="U13" s="21">
        <v>44603</v>
      </c>
      <c r="V13" s="22" t="s">
        <v>34</v>
      </c>
      <c r="W13" s="18"/>
      <c r="X13" s="49">
        <v>34863</v>
      </c>
      <c r="Y13" s="27"/>
      <c r="Z13" s="27"/>
    </row>
    <row r="14" spans="1:26" s="11" customFormat="1" ht="15" x14ac:dyDescent="0.25">
      <c r="A14" s="10">
        <v>11</v>
      </c>
      <c r="B14" s="11" t="s">
        <v>63</v>
      </c>
      <c r="C14" s="11" t="s">
        <v>64</v>
      </c>
      <c r="D14" s="11" t="s">
        <v>65</v>
      </c>
      <c r="E14" s="12" t="s">
        <v>38</v>
      </c>
      <c r="F14" s="13" t="s">
        <v>30</v>
      </c>
      <c r="G14" s="50">
        <v>2.5999999999999999E-2</v>
      </c>
      <c r="H14" s="14">
        <v>2.5999999999999999E-2</v>
      </c>
      <c r="I14" s="16" t="s">
        <v>31</v>
      </c>
      <c r="J14" s="15">
        <v>2.5999999999999999E-2</v>
      </c>
      <c r="K14" s="16" t="s">
        <v>31</v>
      </c>
      <c r="L14" s="14">
        <v>2.4E-2</v>
      </c>
      <c r="M14" s="16" t="s">
        <v>31</v>
      </c>
      <c r="N14" s="16" t="s">
        <v>31</v>
      </c>
      <c r="O14" s="16" t="s">
        <v>31</v>
      </c>
      <c r="P14" s="16" t="s">
        <v>31</v>
      </c>
      <c r="Q14" s="17">
        <v>44344</v>
      </c>
      <c r="R14" s="18" t="s">
        <v>32</v>
      </c>
      <c r="S14" s="25" t="s">
        <v>33</v>
      </c>
      <c r="T14" s="48">
        <v>2.07E-2</v>
      </c>
      <c r="U14" s="21">
        <v>44603</v>
      </c>
      <c r="V14" s="21" t="s">
        <v>34</v>
      </c>
      <c r="W14" s="18"/>
      <c r="X14" s="49">
        <v>35324</v>
      </c>
      <c r="Y14" s="27"/>
      <c r="Z14" s="27"/>
    </row>
    <row r="15" spans="1:26" s="11" customFormat="1" ht="15" x14ac:dyDescent="0.25">
      <c r="A15" s="10">
        <v>12</v>
      </c>
      <c r="B15" s="11" t="s">
        <v>66</v>
      </c>
      <c r="C15" s="11" t="s">
        <v>67</v>
      </c>
      <c r="D15" s="11" t="s">
        <v>68</v>
      </c>
      <c r="E15" s="12" t="s">
        <v>38</v>
      </c>
      <c r="F15" s="13" t="s">
        <v>30</v>
      </c>
      <c r="G15" s="50">
        <v>0.03</v>
      </c>
      <c r="H15" s="14">
        <v>0.03</v>
      </c>
      <c r="I15" s="16" t="s">
        <v>31</v>
      </c>
      <c r="J15" s="14">
        <v>2.9000000000000001E-2</v>
      </c>
      <c r="K15" s="16" t="s">
        <v>31</v>
      </c>
      <c r="L15" s="14">
        <v>2.5999999999999999E-2</v>
      </c>
      <c r="M15" s="16" t="s">
        <v>31</v>
      </c>
      <c r="N15" s="16" t="s">
        <v>31</v>
      </c>
      <c r="O15" s="16" t="s">
        <v>31</v>
      </c>
      <c r="P15" s="16" t="s">
        <v>31</v>
      </c>
      <c r="Q15" s="17">
        <v>44344</v>
      </c>
      <c r="R15" s="18" t="s">
        <v>32</v>
      </c>
      <c r="S15" s="25"/>
      <c r="T15" s="48">
        <v>2.2100000000000002E-2</v>
      </c>
      <c r="U15" s="21">
        <v>44603</v>
      </c>
      <c r="V15" s="21" t="s">
        <v>34</v>
      </c>
      <c r="W15" s="18"/>
      <c r="X15" s="49">
        <v>33813</v>
      </c>
      <c r="Y15" s="27"/>
      <c r="Z15" s="27"/>
    </row>
    <row r="16" spans="1:26" ht="15" x14ac:dyDescent="0.25">
      <c r="A16" s="10">
        <v>13</v>
      </c>
      <c r="B16" s="11" t="s">
        <v>69</v>
      </c>
      <c r="C16" s="11" t="s">
        <v>70</v>
      </c>
      <c r="D16" s="11" t="s">
        <v>71</v>
      </c>
      <c r="E16" s="12" t="s">
        <v>38</v>
      </c>
      <c r="F16" s="13" t="s">
        <v>30</v>
      </c>
      <c r="G16" s="50">
        <v>3.4000000000000002E-2</v>
      </c>
      <c r="H16" s="14">
        <v>3.5000000000000003E-2</v>
      </c>
      <c r="I16" s="16" t="s">
        <v>31</v>
      </c>
      <c r="J16" s="15">
        <v>3.5000000000000003E-2</v>
      </c>
      <c r="K16" s="16" t="s">
        <v>31</v>
      </c>
      <c r="L16" s="16" t="s">
        <v>31</v>
      </c>
      <c r="M16" s="16" t="s">
        <v>31</v>
      </c>
      <c r="N16" s="16" t="s">
        <v>31</v>
      </c>
      <c r="O16" s="16" t="s">
        <v>31</v>
      </c>
      <c r="P16" s="16" t="s">
        <v>31</v>
      </c>
      <c r="Q16" s="17">
        <v>44344</v>
      </c>
      <c r="R16" s="18" t="s">
        <v>32</v>
      </c>
      <c r="S16" s="25" t="s">
        <v>33</v>
      </c>
      <c r="T16" s="48">
        <v>2.1400000000000002E-2</v>
      </c>
      <c r="U16" s="21">
        <v>44603</v>
      </c>
      <c r="V16" s="21" t="s">
        <v>34</v>
      </c>
      <c r="W16" s="18"/>
      <c r="X16" s="49">
        <v>43620</v>
      </c>
      <c r="Y16" s="27"/>
      <c r="Z16" s="27"/>
    </row>
    <row r="17" spans="1:26" s="11" customFormat="1" ht="15" x14ac:dyDescent="0.25">
      <c r="A17" s="10">
        <v>14</v>
      </c>
      <c r="B17" s="11" t="s">
        <v>72</v>
      </c>
      <c r="C17" s="11" t="s">
        <v>73</v>
      </c>
      <c r="D17" s="11" t="s">
        <v>74</v>
      </c>
      <c r="E17" s="12" t="s">
        <v>75</v>
      </c>
      <c r="F17" s="13" t="s">
        <v>76</v>
      </c>
      <c r="G17" s="50">
        <v>3.1E-2</v>
      </c>
      <c r="H17" s="14">
        <v>3.1E-2</v>
      </c>
      <c r="I17" s="16" t="s">
        <v>31</v>
      </c>
      <c r="J17" s="16" t="s">
        <v>31</v>
      </c>
      <c r="K17" s="16" t="s">
        <v>31</v>
      </c>
      <c r="L17" s="16" t="s">
        <v>31</v>
      </c>
      <c r="M17" s="16" t="s">
        <v>31</v>
      </c>
      <c r="N17" s="16" t="s">
        <v>31</v>
      </c>
      <c r="O17" s="16" t="s">
        <v>31</v>
      </c>
      <c r="P17" s="16" t="s">
        <v>31</v>
      </c>
      <c r="Q17" s="17">
        <v>44344</v>
      </c>
      <c r="R17" s="18" t="s">
        <v>32</v>
      </c>
      <c r="S17" s="25"/>
      <c r="T17" s="48">
        <v>2.8399999999999998E-2</v>
      </c>
      <c r="U17" s="21">
        <v>44603</v>
      </c>
      <c r="V17" s="21" t="s">
        <v>34</v>
      </c>
      <c r="W17" s="18"/>
      <c r="X17" s="49">
        <v>39182</v>
      </c>
      <c r="Y17" s="27"/>
      <c r="Z17" s="27"/>
    </row>
    <row r="18" spans="1:26" s="11" customFormat="1" ht="15" x14ac:dyDescent="0.25">
      <c r="A18" s="10">
        <v>15</v>
      </c>
      <c r="B18" s="11" t="s">
        <v>77</v>
      </c>
      <c r="C18" s="11" t="s">
        <v>78</v>
      </c>
      <c r="D18" s="11" t="s">
        <v>79</v>
      </c>
      <c r="E18" s="12" t="s">
        <v>75</v>
      </c>
      <c r="F18" s="13" t="s">
        <v>76</v>
      </c>
      <c r="G18" s="50">
        <v>3.1E-2</v>
      </c>
      <c r="H18" s="14">
        <v>3.1E-2</v>
      </c>
      <c r="I18" s="16" t="s">
        <v>31</v>
      </c>
      <c r="J18" s="16" t="s">
        <v>31</v>
      </c>
      <c r="K18" s="16" t="s">
        <v>31</v>
      </c>
      <c r="L18" s="16" t="s">
        <v>31</v>
      </c>
      <c r="M18" s="16" t="s">
        <v>31</v>
      </c>
      <c r="N18" s="16" t="s">
        <v>31</v>
      </c>
      <c r="O18" s="16" t="s">
        <v>31</v>
      </c>
      <c r="P18" s="16" t="s">
        <v>31</v>
      </c>
      <c r="Q18" s="17">
        <v>44344</v>
      </c>
      <c r="R18" s="18" t="s">
        <v>32</v>
      </c>
      <c r="S18" s="25"/>
      <c r="T18" s="48">
        <v>2.9500000000000002E-2</v>
      </c>
      <c r="U18" s="21">
        <v>44603</v>
      </c>
      <c r="V18" s="21" t="s">
        <v>34</v>
      </c>
      <c r="W18" s="18"/>
      <c r="X18" s="49">
        <v>39238</v>
      </c>
      <c r="Y18" s="27"/>
      <c r="Z18" s="27"/>
    </row>
    <row r="19" spans="1:26" s="11" customFormat="1" ht="15" x14ac:dyDescent="0.25">
      <c r="A19" s="10">
        <v>16</v>
      </c>
      <c r="B19" s="11" t="s">
        <v>80</v>
      </c>
      <c r="C19" s="11" t="s">
        <v>81</v>
      </c>
      <c r="D19" s="11" t="s">
        <v>82</v>
      </c>
      <c r="E19" s="12" t="s">
        <v>75</v>
      </c>
      <c r="F19" s="13" t="s">
        <v>76</v>
      </c>
      <c r="G19" s="50">
        <v>0.03</v>
      </c>
      <c r="H19" s="14">
        <v>0.03</v>
      </c>
      <c r="I19" s="16" t="s">
        <v>31</v>
      </c>
      <c r="J19" s="16" t="s">
        <v>31</v>
      </c>
      <c r="K19" s="16" t="s">
        <v>31</v>
      </c>
      <c r="L19" s="16" t="s">
        <v>31</v>
      </c>
      <c r="M19" s="16" t="s">
        <v>31</v>
      </c>
      <c r="N19" s="16" t="s">
        <v>31</v>
      </c>
      <c r="O19" s="16" t="s">
        <v>31</v>
      </c>
      <c r="P19" s="16" t="s">
        <v>31</v>
      </c>
      <c r="Q19" s="17">
        <v>44344</v>
      </c>
      <c r="R19" s="18" t="s">
        <v>32</v>
      </c>
      <c r="S19" s="25"/>
      <c r="T19" s="48">
        <v>2.9399999999999999E-2</v>
      </c>
      <c r="U19" s="21">
        <v>44603</v>
      </c>
      <c r="V19" s="21" t="s">
        <v>34</v>
      </c>
      <c r="W19" s="18"/>
      <c r="X19" s="49">
        <v>39143</v>
      </c>
      <c r="Y19" s="27"/>
      <c r="Z19" s="27"/>
    </row>
    <row r="20" spans="1:26" ht="15" x14ac:dyDescent="0.25">
      <c r="A20" s="10">
        <v>17</v>
      </c>
      <c r="B20" s="11" t="s">
        <v>83</v>
      </c>
      <c r="C20" s="11" t="s">
        <v>84</v>
      </c>
      <c r="D20" s="11" t="s">
        <v>277</v>
      </c>
      <c r="E20" s="12" t="s">
        <v>75</v>
      </c>
      <c r="F20" s="13" t="s">
        <v>76</v>
      </c>
      <c r="G20" s="50">
        <v>1.6E-2</v>
      </c>
      <c r="H20" s="14">
        <v>1.6E-2</v>
      </c>
      <c r="I20" s="16" t="s">
        <v>31</v>
      </c>
      <c r="J20" s="16" t="s">
        <v>31</v>
      </c>
      <c r="K20" s="16" t="s">
        <v>31</v>
      </c>
      <c r="L20" s="16" t="s">
        <v>31</v>
      </c>
      <c r="M20" s="16" t="s">
        <v>31</v>
      </c>
      <c r="N20" s="16" t="s">
        <v>31</v>
      </c>
      <c r="O20" s="16" t="s">
        <v>31</v>
      </c>
      <c r="P20" s="16" t="s">
        <v>31</v>
      </c>
      <c r="Q20" s="17">
        <v>44344</v>
      </c>
      <c r="R20" s="18" t="s">
        <v>32</v>
      </c>
      <c r="S20" s="25"/>
      <c r="T20" s="48">
        <v>1.9099999999999999E-2</v>
      </c>
      <c r="U20" s="21">
        <v>44603</v>
      </c>
      <c r="V20" s="21" t="s">
        <v>34</v>
      </c>
      <c r="W20" s="18"/>
      <c r="X20" s="49">
        <v>42170</v>
      </c>
      <c r="Y20" s="23"/>
      <c r="Z20" s="23"/>
    </row>
    <row r="21" spans="1:26" ht="15" x14ac:dyDescent="0.25">
      <c r="A21" s="10">
        <v>18</v>
      </c>
      <c r="B21" s="11" t="s">
        <v>86</v>
      </c>
      <c r="C21" s="11" t="s">
        <v>87</v>
      </c>
      <c r="D21" s="11" t="s">
        <v>276</v>
      </c>
      <c r="E21" s="12" t="s">
        <v>75</v>
      </c>
      <c r="F21" s="13" t="s">
        <v>76</v>
      </c>
      <c r="G21" s="50">
        <v>2.5999999999999999E-2</v>
      </c>
      <c r="H21" s="14">
        <v>2.5999999999999999E-2</v>
      </c>
      <c r="I21" s="16" t="s">
        <v>31</v>
      </c>
      <c r="J21" s="16" t="s">
        <v>31</v>
      </c>
      <c r="K21" s="16" t="s">
        <v>31</v>
      </c>
      <c r="L21" s="16" t="s">
        <v>31</v>
      </c>
      <c r="M21" s="16" t="s">
        <v>31</v>
      </c>
      <c r="N21" s="16" t="s">
        <v>31</v>
      </c>
      <c r="O21" s="16" t="s">
        <v>31</v>
      </c>
      <c r="P21" s="16" t="s">
        <v>31</v>
      </c>
      <c r="Q21" s="17">
        <v>44344</v>
      </c>
      <c r="R21" s="18" t="s">
        <v>32</v>
      </c>
      <c r="S21" s="25"/>
      <c r="T21" s="48">
        <v>2.6400000000000003E-2</v>
      </c>
      <c r="U21" s="21">
        <v>44603</v>
      </c>
      <c r="V21" s="21" t="s">
        <v>34</v>
      </c>
      <c r="W21" s="18"/>
      <c r="X21" s="49">
        <v>42046</v>
      </c>
      <c r="Y21" s="23"/>
      <c r="Z21" s="23"/>
    </row>
    <row r="22" spans="1:26" ht="15" x14ac:dyDescent="0.25">
      <c r="A22" s="10">
        <v>19</v>
      </c>
      <c r="B22" s="11" t="s">
        <v>89</v>
      </c>
      <c r="C22" s="11" t="s">
        <v>90</v>
      </c>
      <c r="D22" s="11" t="s">
        <v>91</v>
      </c>
      <c r="E22" s="12" t="s">
        <v>75</v>
      </c>
      <c r="F22" s="13" t="s">
        <v>76</v>
      </c>
      <c r="G22" s="50">
        <v>2.1999999999999999E-2</v>
      </c>
      <c r="H22" s="14">
        <v>2.1999999999999999E-2</v>
      </c>
      <c r="I22" s="16" t="s">
        <v>31</v>
      </c>
      <c r="J22" s="16" t="s">
        <v>31</v>
      </c>
      <c r="K22" s="16" t="s">
        <v>31</v>
      </c>
      <c r="L22" s="16" t="s">
        <v>31</v>
      </c>
      <c r="M22" s="16" t="s">
        <v>31</v>
      </c>
      <c r="N22" s="16" t="s">
        <v>31</v>
      </c>
      <c r="O22" s="16" t="s">
        <v>31</v>
      </c>
      <c r="P22" s="16" t="s">
        <v>31</v>
      </c>
      <c r="Q22" s="17">
        <v>44344</v>
      </c>
      <c r="R22" s="18" t="s">
        <v>32</v>
      </c>
      <c r="S22" s="25"/>
      <c r="T22" s="48">
        <v>1.44E-2</v>
      </c>
      <c r="U22" s="21">
        <v>44603</v>
      </c>
      <c r="V22" s="21" t="s">
        <v>34</v>
      </c>
      <c r="W22" s="18"/>
      <c r="X22" s="49">
        <v>43166</v>
      </c>
      <c r="Y22" s="23"/>
      <c r="Z22" s="23"/>
    </row>
    <row r="23" spans="1:26" ht="15" x14ac:dyDescent="0.25">
      <c r="A23" s="10">
        <v>20</v>
      </c>
      <c r="B23" s="11" t="s">
        <v>92</v>
      </c>
      <c r="C23" s="11" t="s">
        <v>93</v>
      </c>
      <c r="D23" s="11" t="s">
        <v>94</v>
      </c>
      <c r="E23" s="12" t="s">
        <v>75</v>
      </c>
      <c r="F23" s="13" t="s">
        <v>76</v>
      </c>
      <c r="G23" s="50">
        <v>2.5999999999999999E-2</v>
      </c>
      <c r="H23" s="14">
        <v>2.5999999999999999E-2</v>
      </c>
      <c r="I23" s="16" t="s">
        <v>31</v>
      </c>
      <c r="J23" s="16" t="s">
        <v>31</v>
      </c>
      <c r="K23" s="16" t="s">
        <v>31</v>
      </c>
      <c r="L23" s="16" t="s">
        <v>31</v>
      </c>
      <c r="M23" s="16" t="s">
        <v>31</v>
      </c>
      <c r="N23" s="16" t="s">
        <v>31</v>
      </c>
      <c r="O23" s="16" t="s">
        <v>31</v>
      </c>
      <c r="P23" s="16" t="s">
        <v>31</v>
      </c>
      <c r="Q23" s="17">
        <v>44344</v>
      </c>
      <c r="R23" s="18" t="s">
        <v>32</v>
      </c>
      <c r="S23" s="25"/>
      <c r="T23" s="48">
        <v>2.6800000000000001E-2</v>
      </c>
      <c r="U23" s="21">
        <v>44603</v>
      </c>
      <c r="V23" s="21" t="s">
        <v>34</v>
      </c>
      <c r="W23" s="18"/>
      <c r="X23" s="49">
        <v>38901</v>
      </c>
      <c r="Y23" s="27"/>
      <c r="Z23" s="27"/>
    </row>
    <row r="24" spans="1:26" ht="15" x14ac:dyDescent="0.25">
      <c r="A24" s="10">
        <v>21</v>
      </c>
      <c r="B24" s="11" t="s">
        <v>95</v>
      </c>
      <c r="C24" s="11" t="s">
        <v>96</v>
      </c>
      <c r="D24" s="11" t="s">
        <v>97</v>
      </c>
      <c r="E24" s="12" t="s">
        <v>75</v>
      </c>
      <c r="F24" s="13" t="s">
        <v>76</v>
      </c>
      <c r="G24" s="50">
        <v>2.5000000000000001E-2</v>
      </c>
      <c r="H24" s="14">
        <v>2.5000000000000001E-2</v>
      </c>
      <c r="I24" s="16" t="s">
        <v>31</v>
      </c>
      <c r="J24" s="16" t="s">
        <v>31</v>
      </c>
      <c r="K24" s="16" t="s">
        <v>31</v>
      </c>
      <c r="L24" s="16" t="s">
        <v>31</v>
      </c>
      <c r="M24" s="16" t="s">
        <v>31</v>
      </c>
      <c r="N24" s="16" t="s">
        <v>31</v>
      </c>
      <c r="O24" s="16" t="s">
        <v>31</v>
      </c>
      <c r="P24" s="16" t="s">
        <v>31</v>
      </c>
      <c r="Q24" s="17">
        <v>44344</v>
      </c>
      <c r="R24" s="18" t="s">
        <v>32</v>
      </c>
      <c r="S24" s="25"/>
      <c r="T24" s="48">
        <v>2.6700000000000002E-2</v>
      </c>
      <c r="U24" s="21">
        <v>44603</v>
      </c>
      <c r="V24" s="21" t="s">
        <v>34</v>
      </c>
      <c r="W24" s="18"/>
      <c r="X24" s="49">
        <v>38842</v>
      </c>
      <c r="Y24" s="27"/>
      <c r="Z24" s="27"/>
    </row>
    <row r="25" spans="1:26" ht="15" x14ac:dyDescent="0.25">
      <c r="A25" s="10">
        <v>22</v>
      </c>
      <c r="B25" s="11" t="s">
        <v>98</v>
      </c>
      <c r="C25" s="11" t="s">
        <v>99</v>
      </c>
      <c r="D25" s="11" t="s">
        <v>100</v>
      </c>
      <c r="E25" s="12" t="s">
        <v>75</v>
      </c>
      <c r="F25" s="13" t="s">
        <v>76</v>
      </c>
      <c r="G25" s="50">
        <v>1.7000000000000001E-2</v>
      </c>
      <c r="H25" s="14">
        <v>1.7000000000000001E-2</v>
      </c>
      <c r="I25" s="16" t="s">
        <v>31</v>
      </c>
      <c r="J25" s="16" t="s">
        <v>31</v>
      </c>
      <c r="K25" s="16" t="s">
        <v>31</v>
      </c>
      <c r="L25" s="16" t="s">
        <v>31</v>
      </c>
      <c r="M25" s="16" t="s">
        <v>31</v>
      </c>
      <c r="N25" s="16" t="s">
        <v>31</v>
      </c>
      <c r="O25" s="16" t="s">
        <v>31</v>
      </c>
      <c r="P25" s="16" t="s">
        <v>31</v>
      </c>
      <c r="Q25" s="17">
        <v>44344</v>
      </c>
      <c r="R25" s="18" t="s">
        <v>32</v>
      </c>
      <c r="S25" s="25"/>
      <c r="T25" s="48">
        <v>1.4499999999999999E-2</v>
      </c>
      <c r="U25" s="21">
        <v>44603</v>
      </c>
      <c r="V25" s="21" t="s">
        <v>34</v>
      </c>
      <c r="W25" s="18"/>
      <c r="X25" s="49">
        <v>42501</v>
      </c>
      <c r="Y25" s="23"/>
      <c r="Z25" s="23"/>
    </row>
    <row r="26" spans="1:26" ht="15" x14ac:dyDescent="0.25">
      <c r="A26" s="10">
        <v>23</v>
      </c>
      <c r="B26" s="11" t="s">
        <v>101</v>
      </c>
      <c r="C26" s="11" t="s">
        <v>102</v>
      </c>
      <c r="D26" s="11" t="s">
        <v>103</v>
      </c>
      <c r="E26" s="12" t="s">
        <v>75</v>
      </c>
      <c r="F26" s="13" t="s">
        <v>76</v>
      </c>
      <c r="G26" s="50">
        <v>0.02</v>
      </c>
      <c r="H26" s="14">
        <v>0.02</v>
      </c>
      <c r="I26" s="16" t="s">
        <v>31</v>
      </c>
      <c r="J26" s="16" t="s">
        <v>31</v>
      </c>
      <c r="K26" s="16" t="s">
        <v>31</v>
      </c>
      <c r="L26" s="16" t="s">
        <v>31</v>
      </c>
      <c r="M26" s="16" t="s">
        <v>31</v>
      </c>
      <c r="N26" s="16" t="s">
        <v>31</v>
      </c>
      <c r="O26" s="16" t="s">
        <v>31</v>
      </c>
      <c r="P26" s="16" t="s">
        <v>31</v>
      </c>
      <c r="Q26" s="17">
        <v>44344</v>
      </c>
      <c r="R26" s="18" t="s">
        <v>32</v>
      </c>
      <c r="S26" s="25"/>
      <c r="T26" s="48">
        <v>2.3199999999999998E-2</v>
      </c>
      <c r="U26" s="21">
        <v>44603</v>
      </c>
      <c r="V26" s="21" t="s">
        <v>34</v>
      </c>
      <c r="W26" s="18"/>
      <c r="X26" s="49">
        <v>41829</v>
      </c>
      <c r="Y26" s="23"/>
      <c r="Z26" s="23"/>
    </row>
    <row r="27" spans="1:26" ht="15" x14ac:dyDescent="0.25">
      <c r="A27" s="10">
        <v>24</v>
      </c>
      <c r="B27" s="11" t="s">
        <v>104</v>
      </c>
      <c r="C27" s="11" t="s">
        <v>105</v>
      </c>
      <c r="D27" s="11" t="s">
        <v>106</v>
      </c>
      <c r="E27" s="12" t="s">
        <v>75</v>
      </c>
      <c r="F27" s="13" t="s">
        <v>76</v>
      </c>
      <c r="G27" s="50">
        <v>0.02</v>
      </c>
      <c r="H27" s="14">
        <v>0.02</v>
      </c>
      <c r="I27" s="16" t="s">
        <v>31</v>
      </c>
      <c r="J27" s="16" t="s">
        <v>31</v>
      </c>
      <c r="K27" s="16" t="s">
        <v>31</v>
      </c>
      <c r="L27" s="16" t="s">
        <v>31</v>
      </c>
      <c r="M27" s="16" t="s">
        <v>31</v>
      </c>
      <c r="N27" s="16" t="s">
        <v>31</v>
      </c>
      <c r="O27" s="16" t="s">
        <v>31</v>
      </c>
      <c r="P27" s="16" t="s">
        <v>31</v>
      </c>
      <c r="Q27" s="17">
        <v>44344</v>
      </c>
      <c r="R27" s="18" t="s">
        <v>32</v>
      </c>
      <c r="S27" s="25"/>
      <c r="T27" s="48">
        <v>2.3700000000000002E-2</v>
      </c>
      <c r="U27" s="21">
        <v>44603</v>
      </c>
      <c r="V27" s="21" t="s">
        <v>34</v>
      </c>
      <c r="W27" s="18"/>
      <c r="X27" s="49">
        <v>39378</v>
      </c>
      <c r="Y27" s="23"/>
      <c r="Z27" s="23"/>
    </row>
    <row r="28" spans="1:26" ht="15" x14ac:dyDescent="0.25">
      <c r="A28" s="10">
        <v>25</v>
      </c>
      <c r="B28" s="11" t="s">
        <v>107</v>
      </c>
      <c r="C28" s="11" t="s">
        <v>108</v>
      </c>
      <c r="D28" s="11" t="s">
        <v>109</v>
      </c>
      <c r="E28" s="12" t="s">
        <v>75</v>
      </c>
      <c r="F28" s="13" t="s">
        <v>76</v>
      </c>
      <c r="G28" s="50">
        <v>0.01</v>
      </c>
      <c r="H28" s="14">
        <v>0.01</v>
      </c>
      <c r="I28" s="16" t="s">
        <v>31</v>
      </c>
      <c r="J28" s="16" t="s">
        <v>31</v>
      </c>
      <c r="K28" s="16" t="s">
        <v>31</v>
      </c>
      <c r="L28" s="16" t="s">
        <v>31</v>
      </c>
      <c r="M28" s="16" t="s">
        <v>31</v>
      </c>
      <c r="N28" s="16" t="s">
        <v>31</v>
      </c>
      <c r="O28" s="16" t="s">
        <v>31</v>
      </c>
      <c r="P28" s="16" t="s">
        <v>31</v>
      </c>
      <c r="Q28" s="17">
        <v>44344</v>
      </c>
      <c r="R28" s="18" t="s">
        <v>32</v>
      </c>
      <c r="S28" s="25"/>
      <c r="T28" s="48">
        <v>4.7000000000000002E-3</v>
      </c>
      <c r="U28" s="21">
        <v>44603</v>
      </c>
      <c r="V28" s="22" t="s">
        <v>34</v>
      </c>
      <c r="W28" s="18"/>
      <c r="X28" s="49">
        <v>40164</v>
      </c>
      <c r="Y28" s="23"/>
      <c r="Z28" s="23"/>
    </row>
    <row r="29" spans="1:26" ht="15" x14ac:dyDescent="0.25">
      <c r="A29" s="10">
        <v>26</v>
      </c>
      <c r="B29" s="11" t="s">
        <v>110</v>
      </c>
      <c r="C29" s="11" t="s">
        <v>111</v>
      </c>
      <c r="D29" s="11" t="s">
        <v>112</v>
      </c>
      <c r="E29" s="12" t="s">
        <v>75</v>
      </c>
      <c r="F29" s="13" t="s">
        <v>76</v>
      </c>
      <c r="G29" s="50">
        <v>2.3E-2</v>
      </c>
      <c r="H29" s="14">
        <v>2.3E-2</v>
      </c>
      <c r="I29" s="16" t="s">
        <v>31</v>
      </c>
      <c r="J29" s="16" t="s">
        <v>31</v>
      </c>
      <c r="K29" s="16" t="s">
        <v>31</v>
      </c>
      <c r="L29" s="16" t="s">
        <v>31</v>
      </c>
      <c r="M29" s="16" t="s">
        <v>31</v>
      </c>
      <c r="N29" s="16" t="s">
        <v>31</v>
      </c>
      <c r="O29" s="16" t="s">
        <v>31</v>
      </c>
      <c r="P29" s="16" t="s">
        <v>31</v>
      </c>
      <c r="Q29" s="17">
        <v>44344</v>
      </c>
      <c r="R29" s="18" t="s">
        <v>32</v>
      </c>
      <c r="S29" s="25"/>
      <c r="T29" s="48">
        <v>2.1800000000000003E-2</v>
      </c>
      <c r="U29" s="21">
        <v>44603</v>
      </c>
      <c r="V29" s="21" t="s">
        <v>34</v>
      </c>
      <c r="W29" s="18"/>
      <c r="X29" s="49">
        <v>39644</v>
      </c>
      <c r="Y29" s="23"/>
      <c r="Z29" s="23"/>
    </row>
    <row r="30" spans="1:26" ht="15" x14ac:dyDescent="0.25">
      <c r="A30" s="10">
        <v>27</v>
      </c>
      <c r="B30" s="11" t="s">
        <v>113</v>
      </c>
      <c r="C30" s="11" t="s">
        <v>114</v>
      </c>
      <c r="D30" s="11" t="s">
        <v>115</v>
      </c>
      <c r="E30" s="12" t="s">
        <v>75</v>
      </c>
      <c r="F30" s="13" t="s">
        <v>76</v>
      </c>
      <c r="G30" s="50">
        <v>2.7E-2</v>
      </c>
      <c r="H30" s="14">
        <v>2.7E-2</v>
      </c>
      <c r="I30" s="16" t="s">
        <v>31</v>
      </c>
      <c r="J30" s="16" t="s">
        <v>31</v>
      </c>
      <c r="K30" s="16" t="s">
        <v>31</v>
      </c>
      <c r="L30" s="16" t="s">
        <v>31</v>
      </c>
      <c r="M30" s="16" t="s">
        <v>31</v>
      </c>
      <c r="N30" s="16" t="s">
        <v>31</v>
      </c>
      <c r="O30" s="16" t="s">
        <v>31</v>
      </c>
      <c r="P30" s="16" t="s">
        <v>31</v>
      </c>
      <c r="Q30" s="17">
        <v>44344</v>
      </c>
      <c r="R30" s="18" t="s">
        <v>32</v>
      </c>
      <c r="S30" s="25"/>
      <c r="T30" s="48">
        <v>2.3799999999999998E-2</v>
      </c>
      <c r="U30" s="21">
        <v>44603</v>
      </c>
      <c r="V30" s="21" t="s">
        <v>34</v>
      </c>
      <c r="W30" s="18"/>
      <c r="X30" s="49">
        <v>42016</v>
      </c>
      <c r="Y30" s="23"/>
      <c r="Z30" s="23"/>
    </row>
    <row r="31" spans="1:26" ht="15" x14ac:dyDescent="0.25">
      <c r="A31" s="10">
        <v>28</v>
      </c>
      <c r="B31" s="11" t="s">
        <v>116</v>
      </c>
      <c r="C31" s="11" t="s">
        <v>117</v>
      </c>
      <c r="D31" s="11" t="s">
        <v>118</v>
      </c>
      <c r="E31" s="12" t="s">
        <v>75</v>
      </c>
      <c r="F31" s="13" t="s">
        <v>76</v>
      </c>
      <c r="G31" s="50">
        <v>2.5999999999999999E-2</v>
      </c>
      <c r="H31" s="14">
        <v>2.5999999999999999E-2</v>
      </c>
      <c r="I31" s="16" t="s">
        <v>31</v>
      </c>
      <c r="J31" s="16" t="s">
        <v>31</v>
      </c>
      <c r="K31" s="16" t="s">
        <v>31</v>
      </c>
      <c r="L31" s="16" t="s">
        <v>31</v>
      </c>
      <c r="M31" s="16" t="s">
        <v>31</v>
      </c>
      <c r="N31" s="16" t="s">
        <v>31</v>
      </c>
      <c r="O31" s="16" t="s">
        <v>31</v>
      </c>
      <c r="P31" s="16" t="s">
        <v>31</v>
      </c>
      <c r="Q31" s="17">
        <v>44344</v>
      </c>
      <c r="R31" s="18" t="s">
        <v>32</v>
      </c>
      <c r="S31" s="25"/>
      <c r="T31" s="48">
        <v>2.4900000000000002E-2</v>
      </c>
      <c r="U31" s="21">
        <v>44603</v>
      </c>
      <c r="V31" s="21" t="s">
        <v>34</v>
      </c>
      <c r="W31" s="18"/>
      <c r="X31" s="49">
        <v>41598</v>
      </c>
      <c r="Y31" s="23"/>
      <c r="Z31" s="23"/>
    </row>
    <row r="32" spans="1:26" ht="15" x14ac:dyDescent="0.25">
      <c r="A32" s="10">
        <v>29</v>
      </c>
      <c r="B32" s="11" t="s">
        <v>119</v>
      </c>
      <c r="C32" s="11" t="s">
        <v>120</v>
      </c>
      <c r="D32" s="11" t="s">
        <v>121</v>
      </c>
      <c r="E32" s="12" t="s">
        <v>75</v>
      </c>
      <c r="F32" s="13" t="s">
        <v>76</v>
      </c>
      <c r="G32" s="50">
        <v>8.9999999999999993E-3</v>
      </c>
      <c r="H32" s="14">
        <v>8.9999999999999993E-3</v>
      </c>
      <c r="I32" s="16" t="s">
        <v>31</v>
      </c>
      <c r="J32" s="16" t="s">
        <v>31</v>
      </c>
      <c r="K32" s="16" t="s">
        <v>31</v>
      </c>
      <c r="L32" s="16" t="s">
        <v>31</v>
      </c>
      <c r="M32" s="16" t="s">
        <v>31</v>
      </c>
      <c r="N32" s="16" t="s">
        <v>31</v>
      </c>
      <c r="O32" s="16" t="s">
        <v>31</v>
      </c>
      <c r="P32" s="16" t="s">
        <v>31</v>
      </c>
      <c r="Q32" s="17">
        <v>44344</v>
      </c>
      <c r="R32" s="18" t="s">
        <v>32</v>
      </c>
      <c r="S32" s="25"/>
      <c r="T32" s="48">
        <v>4.5999999999999999E-3</v>
      </c>
      <c r="U32" s="21">
        <v>44603</v>
      </c>
      <c r="V32" s="22" t="s">
        <v>34</v>
      </c>
      <c r="W32" s="18"/>
      <c r="X32" s="49">
        <v>43796</v>
      </c>
      <c r="Y32" s="27"/>
      <c r="Z32" s="27"/>
    </row>
    <row r="33" spans="1:26" ht="15" x14ac:dyDescent="0.25">
      <c r="A33" s="10">
        <v>30</v>
      </c>
      <c r="B33" s="11" t="s">
        <v>122</v>
      </c>
      <c r="C33" s="11" t="s">
        <v>123</v>
      </c>
      <c r="D33" s="11" t="s">
        <v>124</v>
      </c>
      <c r="E33" s="12" t="s">
        <v>75</v>
      </c>
      <c r="F33" s="13" t="s">
        <v>76</v>
      </c>
      <c r="G33" s="51" t="s">
        <v>31</v>
      </c>
      <c r="H33" s="16" t="s">
        <v>31</v>
      </c>
      <c r="I33" s="16" t="s">
        <v>31</v>
      </c>
      <c r="J33" s="16" t="s">
        <v>31</v>
      </c>
      <c r="K33" s="16" t="s">
        <v>31</v>
      </c>
      <c r="L33" s="16" t="s">
        <v>31</v>
      </c>
      <c r="M33" s="16" t="s">
        <v>31</v>
      </c>
      <c r="N33" s="16" t="s">
        <v>31</v>
      </c>
      <c r="O33" s="16" t="s">
        <v>31</v>
      </c>
      <c r="P33" s="16" t="s">
        <v>31</v>
      </c>
      <c r="Q33" s="14"/>
      <c r="R33" s="18" t="s">
        <v>295</v>
      </c>
      <c r="S33" s="25"/>
      <c r="T33" s="48">
        <v>1.06E-2</v>
      </c>
      <c r="U33" s="21">
        <v>44603</v>
      </c>
      <c r="V33" s="21"/>
      <c r="W33" s="18"/>
      <c r="X33" s="49">
        <v>44028</v>
      </c>
      <c r="Y33" s="27"/>
      <c r="Z33" s="27"/>
    </row>
    <row r="34" spans="1:26" ht="15" x14ac:dyDescent="0.25">
      <c r="A34" s="10">
        <v>31</v>
      </c>
      <c r="B34" s="11" t="s">
        <v>127</v>
      </c>
      <c r="C34" s="11" t="s">
        <v>128</v>
      </c>
      <c r="D34" s="11" t="s">
        <v>129</v>
      </c>
      <c r="E34" s="12" t="s">
        <v>75</v>
      </c>
      <c r="F34" s="13" t="s">
        <v>76</v>
      </c>
      <c r="G34" s="52" t="s">
        <v>31</v>
      </c>
      <c r="H34" s="16" t="s">
        <v>31</v>
      </c>
      <c r="I34" s="16" t="s">
        <v>31</v>
      </c>
      <c r="J34" s="16" t="s">
        <v>31</v>
      </c>
      <c r="K34" s="16" t="s">
        <v>31</v>
      </c>
      <c r="L34" s="16" t="s">
        <v>31</v>
      </c>
      <c r="M34" s="16" t="s">
        <v>31</v>
      </c>
      <c r="N34" s="16" t="s">
        <v>31</v>
      </c>
      <c r="O34" s="16" t="s">
        <v>31</v>
      </c>
      <c r="P34" s="16" t="s">
        <v>31</v>
      </c>
      <c r="Q34" s="29"/>
      <c r="R34" s="18" t="s">
        <v>130</v>
      </c>
      <c r="S34" s="24"/>
      <c r="T34" s="48">
        <v>0.02</v>
      </c>
      <c r="U34" s="21">
        <v>44603</v>
      </c>
      <c r="V34" s="22" t="s">
        <v>279</v>
      </c>
      <c r="W34" s="18" t="s">
        <v>126</v>
      </c>
      <c r="X34" s="49">
        <v>44384</v>
      </c>
      <c r="Y34" s="27"/>
      <c r="Z34" s="27"/>
    </row>
    <row r="35" spans="1:26" ht="15" x14ac:dyDescent="0.25">
      <c r="A35" s="10">
        <v>32</v>
      </c>
      <c r="B35" s="11" t="s">
        <v>131</v>
      </c>
      <c r="C35" s="11" t="s">
        <v>132</v>
      </c>
      <c r="D35" s="11" t="s">
        <v>133</v>
      </c>
      <c r="E35" s="12" t="s">
        <v>134</v>
      </c>
      <c r="F35" s="13" t="s">
        <v>76</v>
      </c>
      <c r="G35" s="50">
        <v>3.1E-2</v>
      </c>
      <c r="H35" s="14">
        <v>3.1E-2</v>
      </c>
      <c r="I35" s="16" t="s">
        <v>31</v>
      </c>
      <c r="J35" s="16" t="s">
        <v>31</v>
      </c>
      <c r="K35" s="16" t="s">
        <v>31</v>
      </c>
      <c r="L35" s="16" t="s">
        <v>31</v>
      </c>
      <c r="M35" s="16" t="s">
        <v>31</v>
      </c>
      <c r="N35" s="16" t="s">
        <v>31</v>
      </c>
      <c r="O35" s="16" t="s">
        <v>31</v>
      </c>
      <c r="P35" s="16" t="s">
        <v>31</v>
      </c>
      <c r="Q35" s="17">
        <v>44344</v>
      </c>
      <c r="R35" s="18" t="s">
        <v>32</v>
      </c>
      <c r="S35" s="25"/>
      <c r="T35" s="48">
        <v>1.4199999999999999E-2</v>
      </c>
      <c r="U35" s="21">
        <v>44603</v>
      </c>
      <c r="V35" s="21" t="s">
        <v>34</v>
      </c>
      <c r="W35" s="18"/>
      <c r="X35" s="49">
        <v>40780</v>
      </c>
      <c r="Y35" s="23"/>
      <c r="Z35" s="23"/>
    </row>
    <row r="36" spans="1:26" ht="15" x14ac:dyDescent="0.25">
      <c r="A36" s="10">
        <v>33</v>
      </c>
      <c r="B36" s="11" t="s">
        <v>135</v>
      </c>
      <c r="C36" s="11" t="s">
        <v>136</v>
      </c>
      <c r="D36" s="11" t="s">
        <v>137</v>
      </c>
      <c r="E36" s="12" t="s">
        <v>134</v>
      </c>
      <c r="F36" s="13" t="s">
        <v>76</v>
      </c>
      <c r="G36" s="50">
        <v>2.5999999999999999E-2</v>
      </c>
      <c r="H36" s="14">
        <v>2.5999999999999999E-2</v>
      </c>
      <c r="I36" s="16" t="s">
        <v>31</v>
      </c>
      <c r="J36" s="16" t="s">
        <v>31</v>
      </c>
      <c r="K36" s="16" t="s">
        <v>31</v>
      </c>
      <c r="L36" s="16" t="s">
        <v>31</v>
      </c>
      <c r="M36" s="16" t="s">
        <v>31</v>
      </c>
      <c r="N36" s="16" t="s">
        <v>31</v>
      </c>
      <c r="O36" s="16" t="s">
        <v>31</v>
      </c>
      <c r="P36" s="16" t="s">
        <v>31</v>
      </c>
      <c r="Q36" s="17">
        <v>44344</v>
      </c>
      <c r="R36" s="18" t="s">
        <v>32</v>
      </c>
      <c r="S36" s="25"/>
      <c r="T36" s="48">
        <v>2.2700000000000001E-2</v>
      </c>
      <c r="U36" s="21">
        <v>44603</v>
      </c>
      <c r="V36" s="21" t="s">
        <v>34</v>
      </c>
      <c r="W36" s="18"/>
      <c r="X36" s="49">
        <v>39738</v>
      </c>
      <c r="Y36" s="23"/>
      <c r="Z36" s="23"/>
    </row>
    <row r="37" spans="1:26" ht="15" x14ac:dyDescent="0.25">
      <c r="A37" s="10">
        <v>34</v>
      </c>
      <c r="B37" s="11" t="s">
        <v>138</v>
      </c>
      <c r="C37" s="11" t="s">
        <v>139</v>
      </c>
      <c r="D37" s="11" t="s">
        <v>140</v>
      </c>
      <c r="E37" s="12" t="s">
        <v>134</v>
      </c>
      <c r="F37" s="13" t="s">
        <v>76</v>
      </c>
      <c r="G37" s="50">
        <v>2.7E-2</v>
      </c>
      <c r="H37" s="14">
        <v>2.7E-2</v>
      </c>
      <c r="I37" s="16" t="s">
        <v>31</v>
      </c>
      <c r="J37" s="16" t="s">
        <v>31</v>
      </c>
      <c r="K37" s="16" t="s">
        <v>31</v>
      </c>
      <c r="L37" s="16" t="s">
        <v>31</v>
      </c>
      <c r="M37" s="16" t="s">
        <v>31</v>
      </c>
      <c r="N37" s="16" t="s">
        <v>31</v>
      </c>
      <c r="O37" s="16" t="s">
        <v>31</v>
      </c>
      <c r="P37" s="16" t="s">
        <v>31</v>
      </c>
      <c r="Q37" s="17">
        <v>44344</v>
      </c>
      <c r="R37" s="18" t="s">
        <v>32</v>
      </c>
      <c r="S37" s="25"/>
      <c r="T37" s="48">
        <v>2.3799999999999998E-2</v>
      </c>
      <c r="U37" s="21">
        <v>44603</v>
      </c>
      <c r="V37" s="21" t="s">
        <v>34</v>
      </c>
      <c r="W37" s="18"/>
      <c r="X37" s="49">
        <v>42774</v>
      </c>
      <c r="Y37" s="23"/>
      <c r="Z37" s="23"/>
    </row>
    <row r="38" spans="1:26" ht="15" x14ac:dyDescent="0.25">
      <c r="A38" s="10">
        <v>35</v>
      </c>
      <c r="B38" s="11" t="s">
        <v>141</v>
      </c>
      <c r="C38" s="11" t="s">
        <v>142</v>
      </c>
      <c r="D38" s="11" t="s">
        <v>143</v>
      </c>
      <c r="E38" s="12" t="s">
        <v>134</v>
      </c>
      <c r="F38" s="13" t="s">
        <v>76</v>
      </c>
      <c r="G38" s="50">
        <v>2.1000000000000001E-2</v>
      </c>
      <c r="H38" s="14">
        <v>2.1000000000000001E-2</v>
      </c>
      <c r="I38" s="16" t="s">
        <v>31</v>
      </c>
      <c r="J38" s="16" t="s">
        <v>31</v>
      </c>
      <c r="K38" s="16" t="s">
        <v>31</v>
      </c>
      <c r="L38" s="16" t="s">
        <v>31</v>
      </c>
      <c r="M38" s="16" t="s">
        <v>31</v>
      </c>
      <c r="N38" s="16" t="s">
        <v>31</v>
      </c>
      <c r="O38" s="16" t="s">
        <v>31</v>
      </c>
      <c r="P38" s="16" t="s">
        <v>31</v>
      </c>
      <c r="Q38" s="17">
        <v>44344</v>
      </c>
      <c r="R38" s="18" t="s">
        <v>32</v>
      </c>
      <c r="S38" s="25"/>
      <c r="T38" s="48">
        <v>2.2100000000000002E-2</v>
      </c>
      <c r="U38" s="21">
        <v>44603</v>
      </c>
      <c r="V38" s="21" t="s">
        <v>34</v>
      </c>
      <c r="W38" s="18"/>
      <c r="X38" s="49">
        <v>42263</v>
      </c>
      <c r="Y38" s="23"/>
      <c r="Z38" s="23"/>
    </row>
    <row r="39" spans="1:26" ht="15" x14ac:dyDescent="0.25">
      <c r="A39" s="10">
        <v>36</v>
      </c>
      <c r="B39" s="11" t="s">
        <v>144</v>
      </c>
      <c r="C39" s="11" t="s">
        <v>145</v>
      </c>
      <c r="D39" s="11" t="s">
        <v>146</v>
      </c>
      <c r="E39" s="12" t="s">
        <v>134</v>
      </c>
      <c r="F39" s="13" t="s">
        <v>76</v>
      </c>
      <c r="G39" s="50">
        <v>1.7000000000000001E-2</v>
      </c>
      <c r="H39" s="14">
        <v>1.7000000000000001E-2</v>
      </c>
      <c r="I39" s="16" t="s">
        <v>31</v>
      </c>
      <c r="J39" s="16" t="s">
        <v>31</v>
      </c>
      <c r="K39" s="16" t="s">
        <v>31</v>
      </c>
      <c r="L39" s="16" t="s">
        <v>31</v>
      </c>
      <c r="M39" s="16" t="s">
        <v>31</v>
      </c>
      <c r="N39" s="16" t="s">
        <v>31</v>
      </c>
      <c r="O39" s="16" t="s">
        <v>31</v>
      </c>
      <c r="P39" s="16" t="s">
        <v>31</v>
      </c>
      <c r="Q39" s="17">
        <v>44344</v>
      </c>
      <c r="R39" s="18" t="s">
        <v>32</v>
      </c>
      <c r="S39" s="25"/>
      <c r="T39" s="48">
        <v>1.4199999999999999E-2</v>
      </c>
      <c r="U39" s="21">
        <v>44603</v>
      </c>
      <c r="V39" s="21" t="s">
        <v>34</v>
      </c>
      <c r="W39" s="18"/>
      <c r="X39" s="49">
        <v>39925</v>
      </c>
      <c r="Y39" s="23"/>
      <c r="Z39" s="23"/>
    </row>
    <row r="40" spans="1:26" ht="15" x14ac:dyDescent="0.25">
      <c r="A40" s="10">
        <v>37</v>
      </c>
      <c r="B40" s="11" t="s">
        <v>147</v>
      </c>
      <c r="C40" s="11" t="s">
        <v>148</v>
      </c>
      <c r="D40" s="11" t="s">
        <v>149</v>
      </c>
      <c r="E40" s="12" t="s">
        <v>134</v>
      </c>
      <c r="F40" s="13" t="s">
        <v>76</v>
      </c>
      <c r="G40" s="50">
        <v>1.7000000000000001E-2</v>
      </c>
      <c r="H40" s="14">
        <v>1.7000000000000001E-2</v>
      </c>
      <c r="I40" s="16" t="s">
        <v>31</v>
      </c>
      <c r="J40" s="16" t="s">
        <v>31</v>
      </c>
      <c r="K40" s="16" t="s">
        <v>31</v>
      </c>
      <c r="L40" s="16" t="s">
        <v>31</v>
      </c>
      <c r="M40" s="16" t="s">
        <v>31</v>
      </c>
      <c r="N40" s="16" t="s">
        <v>31</v>
      </c>
      <c r="O40" s="16" t="s">
        <v>31</v>
      </c>
      <c r="P40" s="16" t="s">
        <v>31</v>
      </c>
      <c r="Q40" s="17">
        <v>44344</v>
      </c>
      <c r="R40" s="18" t="s">
        <v>32</v>
      </c>
      <c r="S40" s="25"/>
      <c r="T40" s="48">
        <v>1.03E-2</v>
      </c>
      <c r="U40" s="21">
        <v>44603</v>
      </c>
      <c r="V40" s="21" t="s">
        <v>34</v>
      </c>
      <c r="W40" s="18"/>
      <c r="X40" s="49">
        <v>40921</v>
      </c>
      <c r="Y40" s="23"/>
      <c r="Z40" s="23"/>
    </row>
    <row r="41" spans="1:26" ht="15" x14ac:dyDescent="0.25">
      <c r="A41" s="10">
        <v>38</v>
      </c>
      <c r="B41" s="11" t="s">
        <v>150</v>
      </c>
      <c r="C41" s="11" t="s">
        <v>151</v>
      </c>
      <c r="D41" s="11" t="s">
        <v>152</v>
      </c>
      <c r="E41" s="12" t="s">
        <v>153</v>
      </c>
      <c r="F41" s="13" t="s">
        <v>30</v>
      </c>
      <c r="G41" s="50">
        <v>0.03</v>
      </c>
      <c r="H41" s="14">
        <v>3.1E-2</v>
      </c>
      <c r="I41" s="16" t="s">
        <v>31</v>
      </c>
      <c r="J41" s="14">
        <v>2.9000000000000001E-2</v>
      </c>
      <c r="K41" s="16" t="s">
        <v>31</v>
      </c>
      <c r="L41" s="14">
        <v>2.1999999999999999E-2</v>
      </c>
      <c r="M41" s="16" t="s">
        <v>31</v>
      </c>
      <c r="N41" s="16" t="s">
        <v>31</v>
      </c>
      <c r="O41" s="16" t="s">
        <v>31</v>
      </c>
      <c r="P41" s="16" t="s">
        <v>31</v>
      </c>
      <c r="Q41" s="17">
        <v>44344</v>
      </c>
      <c r="R41" s="18" t="s">
        <v>32</v>
      </c>
      <c r="S41" s="25"/>
      <c r="T41" s="48">
        <v>2.5600000000000001E-2</v>
      </c>
      <c r="U41" s="21">
        <v>44603</v>
      </c>
      <c r="V41" s="21" t="s">
        <v>34</v>
      </c>
      <c r="W41" s="18"/>
      <c r="X41" s="49">
        <v>36685</v>
      </c>
      <c r="Y41" s="27"/>
      <c r="Z41" s="27"/>
    </row>
    <row r="42" spans="1:26" ht="15" x14ac:dyDescent="0.25">
      <c r="A42" s="10">
        <v>39</v>
      </c>
      <c r="B42" s="11" t="s">
        <v>154</v>
      </c>
      <c r="C42" s="11" t="s">
        <v>155</v>
      </c>
      <c r="D42" s="11" t="s">
        <v>156</v>
      </c>
      <c r="E42" s="12" t="s">
        <v>153</v>
      </c>
      <c r="F42" s="13" t="s">
        <v>30</v>
      </c>
      <c r="G42" s="50">
        <v>0.03</v>
      </c>
      <c r="H42" s="14">
        <v>3.1E-2</v>
      </c>
      <c r="I42" s="16" t="s">
        <v>31</v>
      </c>
      <c r="J42" s="16" t="s">
        <v>31</v>
      </c>
      <c r="K42" s="16" t="s">
        <v>31</v>
      </c>
      <c r="L42" s="14">
        <v>2.4E-2</v>
      </c>
      <c r="M42" s="16" t="s">
        <v>31</v>
      </c>
      <c r="N42" s="16" t="s">
        <v>31</v>
      </c>
      <c r="O42" s="16" t="s">
        <v>31</v>
      </c>
      <c r="P42" s="16" t="s">
        <v>31</v>
      </c>
      <c r="Q42" s="17">
        <v>44344</v>
      </c>
      <c r="R42" s="18" t="s">
        <v>32</v>
      </c>
      <c r="S42" s="25"/>
      <c r="T42" s="48">
        <v>2.5499999999999998E-2</v>
      </c>
      <c r="U42" s="21">
        <v>44603</v>
      </c>
      <c r="V42" s="21" t="s">
        <v>34</v>
      </c>
      <c r="W42" s="18"/>
      <c r="X42" s="49">
        <v>38106</v>
      </c>
      <c r="Y42" s="27"/>
      <c r="Z42" s="27"/>
    </row>
    <row r="43" spans="1:26" ht="15" x14ac:dyDescent="0.25">
      <c r="A43" s="10">
        <v>40</v>
      </c>
      <c r="B43" s="11" t="s">
        <v>157</v>
      </c>
      <c r="C43" s="11" t="s">
        <v>158</v>
      </c>
      <c r="D43" s="11" t="s">
        <v>159</v>
      </c>
      <c r="E43" s="12" t="s">
        <v>153</v>
      </c>
      <c r="F43" s="13" t="s">
        <v>30</v>
      </c>
      <c r="G43" s="50">
        <v>2.3E-2</v>
      </c>
      <c r="H43" s="14">
        <v>2.3E-2</v>
      </c>
      <c r="I43" s="16" t="s">
        <v>31</v>
      </c>
      <c r="J43" s="16" t="s">
        <v>31</v>
      </c>
      <c r="K43" s="16" t="s">
        <v>31</v>
      </c>
      <c r="L43" s="14">
        <v>2.3E-2</v>
      </c>
      <c r="M43" s="16" t="s">
        <v>31</v>
      </c>
      <c r="N43" s="16" t="s">
        <v>31</v>
      </c>
      <c r="O43" s="16" t="s">
        <v>31</v>
      </c>
      <c r="P43" s="16" t="s">
        <v>31</v>
      </c>
      <c r="Q43" s="17">
        <v>44344</v>
      </c>
      <c r="R43" s="18" t="s">
        <v>32</v>
      </c>
      <c r="S43" s="25"/>
      <c r="T43" s="48">
        <v>2.35E-2</v>
      </c>
      <c r="U43" s="21">
        <v>44603</v>
      </c>
      <c r="V43" s="21" t="s">
        <v>34</v>
      </c>
      <c r="W43" s="18"/>
      <c r="X43" s="49">
        <v>37378</v>
      </c>
      <c r="Y43" s="27"/>
      <c r="Z43" s="27"/>
    </row>
    <row r="44" spans="1:26" ht="15" x14ac:dyDescent="0.25">
      <c r="A44" s="10">
        <v>41</v>
      </c>
      <c r="B44" s="11" t="s">
        <v>160</v>
      </c>
      <c r="C44" s="11" t="s">
        <v>161</v>
      </c>
      <c r="D44" s="11" t="s">
        <v>162</v>
      </c>
      <c r="E44" s="12" t="s">
        <v>153</v>
      </c>
      <c r="F44" s="13" t="s">
        <v>30</v>
      </c>
      <c r="G44" s="50">
        <v>1.6E-2</v>
      </c>
      <c r="H44" s="14">
        <v>1.6E-2</v>
      </c>
      <c r="I44" s="16" t="s">
        <v>31</v>
      </c>
      <c r="J44" s="16" t="s">
        <v>31</v>
      </c>
      <c r="K44" s="16" t="s">
        <v>31</v>
      </c>
      <c r="L44" s="14">
        <v>1.6E-2</v>
      </c>
      <c r="M44" s="16" t="s">
        <v>31</v>
      </c>
      <c r="N44" s="16" t="s">
        <v>31</v>
      </c>
      <c r="O44" s="16" t="s">
        <v>31</v>
      </c>
      <c r="P44" s="16" t="s">
        <v>31</v>
      </c>
      <c r="Q44" s="17">
        <v>44344</v>
      </c>
      <c r="R44" s="18" t="s">
        <v>32</v>
      </c>
      <c r="S44" s="25"/>
      <c r="T44" s="48">
        <v>1.43E-2</v>
      </c>
      <c r="U44" s="21">
        <v>44603</v>
      </c>
      <c r="V44" s="21" t="s">
        <v>34</v>
      </c>
      <c r="W44" s="18"/>
      <c r="X44" s="49">
        <v>37778</v>
      </c>
      <c r="Y44" s="27"/>
      <c r="Z44" s="27"/>
    </row>
    <row r="45" spans="1:26" ht="15" x14ac:dyDescent="0.25">
      <c r="A45" s="10">
        <v>42</v>
      </c>
      <c r="B45" s="11" t="s">
        <v>163</v>
      </c>
      <c r="C45" s="11" t="s">
        <v>164</v>
      </c>
      <c r="D45" s="11" t="s">
        <v>165</v>
      </c>
      <c r="E45" s="12" t="s">
        <v>153</v>
      </c>
      <c r="F45" s="13" t="s">
        <v>30</v>
      </c>
      <c r="G45" s="50">
        <v>2.5000000000000001E-2</v>
      </c>
      <c r="H45" s="14">
        <v>2.5000000000000001E-2</v>
      </c>
      <c r="I45" s="16" t="s">
        <v>31</v>
      </c>
      <c r="J45" s="16">
        <v>2.5000000000000001E-2</v>
      </c>
      <c r="K45" s="16" t="s">
        <v>31</v>
      </c>
      <c r="L45" s="16">
        <v>2.1000000000000001E-2</v>
      </c>
      <c r="M45" s="16" t="s">
        <v>31</v>
      </c>
      <c r="N45" s="16" t="s">
        <v>31</v>
      </c>
      <c r="O45" s="16" t="s">
        <v>31</v>
      </c>
      <c r="P45" s="16" t="s">
        <v>31</v>
      </c>
      <c r="Q45" s="17">
        <v>44344</v>
      </c>
      <c r="R45" s="18" t="s">
        <v>32</v>
      </c>
      <c r="S45" s="25"/>
      <c r="T45" s="48">
        <v>2.2499999999999999E-2</v>
      </c>
      <c r="U45" s="21">
        <v>44603</v>
      </c>
      <c r="V45" s="21" t="s">
        <v>34</v>
      </c>
      <c r="W45" s="18"/>
      <c r="X45" s="49">
        <v>38558</v>
      </c>
      <c r="Y45" s="27"/>
      <c r="Z45" s="27"/>
    </row>
    <row r="46" spans="1:26" ht="15" x14ac:dyDescent="0.25">
      <c r="A46" s="10">
        <v>43</v>
      </c>
      <c r="B46" s="11" t="s">
        <v>166</v>
      </c>
      <c r="C46" s="11" t="s">
        <v>167</v>
      </c>
      <c r="D46" s="11" t="s">
        <v>168</v>
      </c>
      <c r="E46" s="12" t="s">
        <v>169</v>
      </c>
      <c r="F46" s="13" t="s">
        <v>76</v>
      </c>
      <c r="G46" s="50">
        <v>0</v>
      </c>
      <c r="H46" s="14"/>
      <c r="I46" s="14"/>
      <c r="J46" s="14"/>
      <c r="K46" s="16"/>
      <c r="L46" s="14"/>
      <c r="M46" s="14"/>
      <c r="N46" s="14"/>
      <c r="O46" s="14"/>
      <c r="P46" s="14"/>
      <c r="Q46" s="17">
        <v>44344</v>
      </c>
      <c r="R46" s="18" t="s">
        <v>32</v>
      </c>
      <c r="S46" s="25"/>
      <c r="T46" s="48">
        <v>2.6000000000000003E-3</v>
      </c>
      <c r="U46" s="21">
        <v>44603</v>
      </c>
      <c r="V46" s="22" t="s">
        <v>34</v>
      </c>
      <c r="W46" s="21"/>
      <c r="X46" s="49">
        <v>43812</v>
      </c>
      <c r="Y46" s="27"/>
      <c r="Z46" s="27"/>
    </row>
    <row r="47" spans="1:26" ht="15" x14ac:dyDescent="0.25">
      <c r="A47" s="10">
        <v>44</v>
      </c>
      <c r="B47" s="11" t="s">
        <v>170</v>
      </c>
      <c r="C47" s="11" t="s">
        <v>171</v>
      </c>
      <c r="D47" s="11" t="s">
        <v>172</v>
      </c>
      <c r="E47" s="12" t="s">
        <v>169</v>
      </c>
      <c r="F47" s="13" t="s">
        <v>76</v>
      </c>
      <c r="G47" s="50">
        <v>2E-3</v>
      </c>
      <c r="H47" s="14"/>
      <c r="I47" s="14"/>
      <c r="J47" s="14"/>
      <c r="K47" s="16"/>
      <c r="L47" s="14"/>
      <c r="M47" s="14"/>
      <c r="N47" s="14"/>
      <c r="O47" s="14"/>
      <c r="P47" s="14"/>
      <c r="Q47" s="17">
        <v>44344</v>
      </c>
      <c r="R47" s="18" t="s">
        <v>32</v>
      </c>
      <c r="S47" s="25"/>
      <c r="T47" s="48">
        <v>3.7000000000000002E-3</v>
      </c>
      <c r="U47" s="21">
        <v>44603</v>
      </c>
      <c r="V47" s="22" t="s">
        <v>34</v>
      </c>
      <c r="W47" s="21"/>
      <c r="X47" s="49">
        <v>43798</v>
      </c>
      <c r="Y47" s="27"/>
      <c r="Z47" s="27"/>
    </row>
    <row r="48" spans="1:26" ht="15" x14ac:dyDescent="0.25">
      <c r="A48" s="10">
        <v>45</v>
      </c>
      <c r="B48" s="11" t="s">
        <v>173</v>
      </c>
      <c r="C48" s="11" t="s">
        <v>174</v>
      </c>
      <c r="D48" s="11" t="s">
        <v>175</v>
      </c>
      <c r="E48" s="12" t="s">
        <v>169</v>
      </c>
      <c r="F48" s="13" t="s">
        <v>76</v>
      </c>
      <c r="G48" s="50">
        <v>2E-3</v>
      </c>
      <c r="H48" s="14"/>
      <c r="I48" s="14"/>
      <c r="J48" s="14"/>
      <c r="K48" s="16"/>
      <c r="L48" s="14"/>
      <c r="M48" s="14"/>
      <c r="N48" s="14"/>
      <c r="O48" s="14"/>
      <c r="P48" s="14"/>
      <c r="Q48" s="17">
        <v>44344</v>
      </c>
      <c r="R48" s="18" t="s">
        <v>32</v>
      </c>
      <c r="S48" s="25"/>
      <c r="T48" s="48">
        <v>5.1000000000000004E-3</v>
      </c>
      <c r="U48" s="21">
        <v>44603</v>
      </c>
      <c r="V48" s="22" t="s">
        <v>34</v>
      </c>
      <c r="W48" s="21"/>
      <c r="X48" s="49">
        <v>43798</v>
      </c>
      <c r="Y48" s="27"/>
      <c r="Z48" s="27"/>
    </row>
    <row r="49" spans="1:26" ht="15" x14ac:dyDescent="0.25">
      <c r="A49" s="10">
        <v>46</v>
      </c>
      <c r="B49" s="11" t="s">
        <v>176</v>
      </c>
      <c r="C49" s="11" t="s">
        <v>177</v>
      </c>
      <c r="D49" s="11" t="s">
        <v>178</v>
      </c>
      <c r="E49" s="12" t="s">
        <v>169</v>
      </c>
      <c r="F49" s="13" t="s">
        <v>76</v>
      </c>
      <c r="G49" s="50">
        <v>3.0000000000000001E-3</v>
      </c>
      <c r="H49" s="14"/>
      <c r="I49" s="14"/>
      <c r="J49" s="14"/>
      <c r="K49" s="16"/>
      <c r="L49" s="14"/>
      <c r="M49" s="14"/>
      <c r="N49" s="14"/>
      <c r="O49" s="14"/>
      <c r="P49" s="14"/>
      <c r="Q49" s="17">
        <v>44344</v>
      </c>
      <c r="R49" s="18" t="s">
        <v>32</v>
      </c>
      <c r="S49" s="25"/>
      <c r="T49" s="48">
        <v>5.3E-3</v>
      </c>
      <c r="U49" s="21">
        <v>44603</v>
      </c>
      <c r="V49" s="22" t="s">
        <v>34</v>
      </c>
      <c r="W49" s="21"/>
      <c r="X49" s="49">
        <v>43798</v>
      </c>
      <c r="Y49" s="27"/>
      <c r="Z49" s="27"/>
    </row>
    <row r="50" spans="1:26" ht="15" x14ac:dyDescent="0.25">
      <c r="A50" s="10">
        <v>47</v>
      </c>
      <c r="B50" s="11" t="s">
        <v>179</v>
      </c>
      <c r="C50" s="11" t="s">
        <v>180</v>
      </c>
      <c r="D50" s="11" t="s">
        <v>181</v>
      </c>
      <c r="E50" s="12" t="s">
        <v>169</v>
      </c>
      <c r="F50" s="13" t="s">
        <v>76</v>
      </c>
      <c r="G50" s="50">
        <v>3.0000000000000001E-3</v>
      </c>
      <c r="H50" s="14"/>
      <c r="I50" s="14"/>
      <c r="J50" s="14"/>
      <c r="K50" s="16"/>
      <c r="L50" s="14"/>
      <c r="M50" s="14"/>
      <c r="N50" s="14"/>
      <c r="O50" s="14"/>
      <c r="P50" s="14"/>
      <c r="Q50" s="17">
        <v>44344</v>
      </c>
      <c r="R50" s="18" t="s">
        <v>32</v>
      </c>
      <c r="S50" s="25"/>
      <c r="T50" s="48">
        <v>5.3E-3</v>
      </c>
      <c r="U50" s="21">
        <v>44603</v>
      </c>
      <c r="V50" s="22" t="s">
        <v>34</v>
      </c>
      <c r="W50" s="21"/>
      <c r="X50" s="49">
        <v>43798</v>
      </c>
      <c r="Y50" s="27"/>
      <c r="Z50" s="27"/>
    </row>
    <row r="51" spans="1:26" ht="15" x14ac:dyDescent="0.25">
      <c r="A51" s="10">
        <v>48</v>
      </c>
      <c r="B51" s="11" t="s">
        <v>182</v>
      </c>
      <c r="C51" s="11" t="s">
        <v>183</v>
      </c>
      <c r="D51" s="11" t="s">
        <v>184</v>
      </c>
      <c r="E51" s="12" t="s">
        <v>169</v>
      </c>
      <c r="F51" s="13" t="s">
        <v>76</v>
      </c>
      <c r="G51" s="50">
        <v>3.0000000000000001E-3</v>
      </c>
      <c r="H51" s="14"/>
      <c r="I51" s="14"/>
      <c r="J51" s="14"/>
      <c r="K51" s="16"/>
      <c r="L51" s="14"/>
      <c r="M51" s="14"/>
      <c r="N51" s="14"/>
      <c r="O51" s="14"/>
      <c r="P51" s="14"/>
      <c r="Q51" s="17">
        <v>44344</v>
      </c>
      <c r="R51" s="18" t="s">
        <v>32</v>
      </c>
      <c r="S51" s="25"/>
      <c r="T51" s="48">
        <v>5.1000000000000004E-3</v>
      </c>
      <c r="U51" s="21">
        <v>44603</v>
      </c>
      <c r="V51" s="22" t="s">
        <v>34</v>
      </c>
      <c r="W51" s="21"/>
      <c r="X51" s="49">
        <v>43798</v>
      </c>
      <c r="Y51" s="27"/>
      <c r="Z51" s="27"/>
    </row>
    <row r="52" spans="1:26" ht="15" x14ac:dyDescent="0.25">
      <c r="A52" s="10">
        <v>49</v>
      </c>
      <c r="B52" s="11" t="s">
        <v>185</v>
      </c>
      <c r="C52" s="11" t="s">
        <v>186</v>
      </c>
      <c r="D52" s="11" t="s">
        <v>187</v>
      </c>
      <c r="E52" s="12" t="s">
        <v>169</v>
      </c>
      <c r="F52" s="13" t="s">
        <v>76</v>
      </c>
      <c r="G52" s="50">
        <v>3.0000000000000001E-3</v>
      </c>
      <c r="H52" s="14"/>
      <c r="I52" s="14"/>
      <c r="J52" s="14"/>
      <c r="K52" s="16"/>
      <c r="L52" s="14"/>
      <c r="M52" s="14"/>
      <c r="N52" s="14"/>
      <c r="O52" s="14"/>
      <c r="P52" s="14"/>
      <c r="Q52" s="17">
        <v>44344</v>
      </c>
      <c r="R52" s="18" t="s">
        <v>32</v>
      </c>
      <c r="S52" s="25"/>
      <c r="T52" s="48">
        <v>5.4000000000000003E-3</v>
      </c>
      <c r="U52" s="21">
        <v>44603</v>
      </c>
      <c r="V52" s="22" t="s">
        <v>34</v>
      </c>
      <c r="W52" s="21"/>
      <c r="X52" s="49">
        <v>43798</v>
      </c>
      <c r="Y52" s="27"/>
      <c r="Z52" s="27"/>
    </row>
    <row r="53" spans="1:26" ht="15" x14ac:dyDescent="0.25">
      <c r="A53" s="10">
        <v>50</v>
      </c>
      <c r="B53" s="11" t="s">
        <v>188</v>
      </c>
      <c r="C53" s="11" t="s">
        <v>189</v>
      </c>
      <c r="D53" s="11" t="s">
        <v>190</v>
      </c>
      <c r="E53" s="12" t="s">
        <v>169</v>
      </c>
      <c r="F53" s="13" t="s">
        <v>76</v>
      </c>
      <c r="G53" s="50">
        <v>2E-3</v>
      </c>
      <c r="H53" s="14"/>
      <c r="I53" s="14"/>
      <c r="J53" s="14"/>
      <c r="K53" s="16"/>
      <c r="L53" s="14"/>
      <c r="M53" s="14"/>
      <c r="N53" s="14"/>
      <c r="O53" s="14"/>
      <c r="P53" s="14"/>
      <c r="Q53" s="17">
        <v>44344</v>
      </c>
      <c r="R53" s="18" t="s">
        <v>32</v>
      </c>
      <c r="S53" s="25"/>
      <c r="T53" s="48">
        <v>5.1000000000000004E-3</v>
      </c>
      <c r="U53" s="21">
        <v>44603</v>
      </c>
      <c r="V53" s="22" t="s">
        <v>34</v>
      </c>
      <c r="W53" s="21"/>
      <c r="X53" s="49">
        <v>43798</v>
      </c>
      <c r="Y53" s="27"/>
      <c r="Z53" s="27"/>
    </row>
    <row r="54" spans="1:26" ht="15" x14ac:dyDescent="0.25">
      <c r="A54" s="10">
        <v>51</v>
      </c>
      <c r="B54" s="11" t="s">
        <v>191</v>
      </c>
      <c r="C54" s="11" t="s">
        <v>192</v>
      </c>
      <c r="D54" s="11" t="s">
        <v>193</v>
      </c>
      <c r="E54" s="12" t="s">
        <v>169</v>
      </c>
      <c r="F54" s="13" t="s">
        <v>76</v>
      </c>
      <c r="G54" s="50">
        <v>0</v>
      </c>
      <c r="H54" s="14"/>
      <c r="I54" s="14"/>
      <c r="J54" s="14"/>
      <c r="K54" s="16"/>
      <c r="L54" s="14"/>
      <c r="M54" s="14"/>
      <c r="N54" s="14"/>
      <c r="O54" s="14"/>
      <c r="P54" s="14"/>
      <c r="Q54" s="17">
        <v>44344</v>
      </c>
      <c r="R54" s="18" t="s">
        <v>32</v>
      </c>
      <c r="S54" s="25"/>
      <c r="T54" s="48">
        <v>5.0000000000000001E-3</v>
      </c>
      <c r="U54" s="21">
        <v>44603</v>
      </c>
      <c r="V54" s="22" t="s">
        <v>34</v>
      </c>
      <c r="W54" s="21"/>
      <c r="X54" s="49">
        <v>43803</v>
      </c>
      <c r="Y54" s="27"/>
      <c r="Z54" s="27"/>
    </row>
    <row r="55" spans="1:26" ht="15" x14ac:dyDescent="0.25">
      <c r="A55" s="10">
        <v>52</v>
      </c>
      <c r="B55" s="1" t="s">
        <v>194</v>
      </c>
      <c r="C55" s="11" t="s">
        <v>195</v>
      </c>
      <c r="D55" s="11" t="s">
        <v>196</v>
      </c>
      <c r="E55" s="12" t="s">
        <v>169</v>
      </c>
      <c r="F55" s="13" t="s">
        <v>76</v>
      </c>
      <c r="G55" s="53" t="s">
        <v>31</v>
      </c>
      <c r="H55" s="29"/>
      <c r="I55" s="29"/>
      <c r="J55" s="30"/>
      <c r="K55" s="16"/>
      <c r="L55" s="30"/>
      <c r="M55" s="30"/>
      <c r="N55" s="30"/>
      <c r="O55" s="30"/>
      <c r="P55" s="30"/>
      <c r="Q55" s="30"/>
      <c r="R55" s="18" t="s">
        <v>130</v>
      </c>
      <c r="S55" s="31"/>
      <c r="T55" s="48">
        <v>3.2000000000000002E-3</v>
      </c>
      <c r="U55" s="21">
        <v>44603</v>
      </c>
      <c r="V55" s="21" t="s">
        <v>34</v>
      </c>
      <c r="W55" s="18" t="s">
        <v>126</v>
      </c>
      <c r="X55" s="49">
        <v>44292</v>
      </c>
      <c r="Y55" s="27"/>
      <c r="Z55" s="32"/>
    </row>
    <row r="57" spans="1:26" ht="14.25" customHeight="1" x14ac:dyDescent="0.2">
      <c r="C57" s="90"/>
      <c r="D57" s="99" t="s">
        <v>212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</row>
    <row r="58" spans="1:26" ht="14.25" customHeight="1" x14ac:dyDescent="0.2">
      <c r="C58" s="91" t="s">
        <v>33</v>
      </c>
      <c r="D58" s="95" t="s">
        <v>213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</row>
    <row r="59" spans="1:26" ht="20.25" customHeight="1" x14ac:dyDescent="0.2">
      <c r="C59" s="91"/>
      <c r="D59" s="95" t="s">
        <v>297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</row>
    <row r="60" spans="1:26" x14ac:dyDescent="0.2">
      <c r="C60" s="91"/>
      <c r="D60" s="95" t="s">
        <v>302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6" ht="14.25" customHeight="1" x14ac:dyDescent="0.2">
      <c r="C61" s="91" t="s">
        <v>199</v>
      </c>
      <c r="D61" s="95" t="s">
        <v>303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6" ht="14.25" customHeight="1" x14ac:dyDescent="0.2">
      <c r="C62" s="91" t="s">
        <v>31</v>
      </c>
      <c r="D62" s="95" t="s">
        <v>283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6" ht="20.25" customHeight="1" x14ac:dyDescent="0.2">
      <c r="C63" s="91"/>
      <c r="D63" s="95" t="s">
        <v>301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  <row r="64" spans="1:26" ht="14.25" customHeight="1" x14ac:dyDescent="0.2">
      <c r="C64" s="91"/>
      <c r="D64" s="95" t="s">
        <v>298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</row>
    <row r="65" spans="3:24" ht="34.5" customHeight="1" x14ac:dyDescent="0.2">
      <c r="C65" s="91" t="s">
        <v>34</v>
      </c>
      <c r="D65" s="95" t="s">
        <v>305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</row>
    <row r="66" spans="3:24" ht="14.25" customHeight="1" x14ac:dyDescent="0.2">
      <c r="C66" s="91" t="s">
        <v>279</v>
      </c>
      <c r="D66" s="95" t="s">
        <v>280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</row>
    <row r="67" spans="3:24" ht="14.25" customHeight="1" x14ac:dyDescent="0.2">
      <c r="C67" s="91" t="s">
        <v>205</v>
      </c>
      <c r="D67" s="95" t="s">
        <v>206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</row>
    <row r="68" spans="3:24" x14ac:dyDescent="0.2">
      <c r="C68" s="90"/>
      <c r="D68" s="89" t="s">
        <v>304</v>
      </c>
      <c r="E68" s="89"/>
    </row>
  </sheetData>
  <mergeCells count="14">
    <mergeCell ref="D65:X65"/>
    <mergeCell ref="D66:X66"/>
    <mergeCell ref="D67:X67"/>
    <mergeCell ref="D64:X64"/>
    <mergeCell ref="D63:X63"/>
    <mergeCell ref="D62:X62"/>
    <mergeCell ref="D61:X61"/>
    <mergeCell ref="D60:X60"/>
    <mergeCell ref="B1:C1"/>
    <mergeCell ref="E1:F1"/>
    <mergeCell ref="G1:L1"/>
    <mergeCell ref="D59:X59"/>
    <mergeCell ref="D58:X58"/>
    <mergeCell ref="D57:X57"/>
  </mergeCells>
  <pageMargins left="0.35433070866141736" right="0.23" top="0.48" bottom="0.3" header="0.31496062992125984" footer="0.12"/>
  <pageSetup paperSize="9" scale="36" fitToHeight="0" orientation="landscape" r:id="rId1"/>
  <headerFooter>
    <oddFooter>&amp;LFundusze Inwestycyjne Pekao&amp;R&amp;P |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532C223C-901A-499F-890F-B1984244DB09}">
            <xm:f>'Wskaźniki Opł i kosztów 2022-0'!R4</xm:f>
            <x14:dxf>
              <fill>
                <patternFill>
                  <bgColor theme="7" tint="0.79998168889431442"/>
                </patternFill>
              </fill>
            </x14:dxf>
          </x14:cfRule>
          <xm:sqref>T4:T55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5D42-D240-43B3-97E9-A465DE8E56C4}">
  <sheetPr>
    <pageSetUpPr fitToPage="1"/>
  </sheetPr>
  <dimension ref="A1:BE67"/>
  <sheetViews>
    <sheetView zoomScale="90" zoomScaleNormal="90" workbookViewId="0">
      <pane xSplit="4" ySplit="3" topLeftCell="F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0" defaultRowHeight="14.25" x14ac:dyDescent="0.2"/>
  <cols>
    <col min="1" max="1" width="9.5703125" style="1" customWidth="1"/>
    <col min="2" max="2" width="15.5703125" style="1" customWidth="1"/>
    <col min="3" max="3" width="19.42578125" style="1" customWidth="1"/>
    <col min="4" max="4" width="58.85546875" style="1" customWidth="1"/>
    <col min="5" max="5" width="35.85546875" style="1" customWidth="1"/>
    <col min="6" max="6" width="14.140625" style="1" customWidth="1"/>
    <col min="7" max="8" width="11.140625" style="1" customWidth="1"/>
    <col min="9" max="10" width="14.140625" style="1" customWidth="1"/>
    <col min="11" max="15" width="12.28515625" style="1" customWidth="1"/>
    <col min="16" max="16" width="23.140625" style="1" customWidth="1"/>
    <col min="17" max="17" width="2" style="1" customWidth="1"/>
    <col min="18" max="19" width="12.28515625" style="1" customWidth="1"/>
    <col min="20" max="20" width="4" style="1" customWidth="1"/>
    <col min="21" max="21" width="23.28515625" style="1" customWidth="1"/>
    <col min="22" max="22" width="13" style="1" customWidth="1"/>
    <col min="23" max="23" width="9.140625" style="1" customWidth="1"/>
    <col min="24" max="24" width="2" style="1" customWidth="1"/>
    <col min="25" max="25" width="9.140625" style="1" customWidth="1"/>
    <col min="26" max="50" width="9.140625" style="1" hidden="1" customWidth="1"/>
    <col min="51" max="57" width="0" style="1" hidden="1" customWidth="1"/>
    <col min="58" max="16384" width="9.140625" style="1" hidden="1"/>
  </cols>
  <sheetData>
    <row r="1" spans="1:24" ht="54.75" customHeight="1" x14ac:dyDescent="0.2">
      <c r="B1" s="97"/>
      <c r="C1" s="97"/>
      <c r="D1" s="85"/>
      <c r="E1" s="105" t="s">
        <v>292</v>
      </c>
      <c r="F1" s="106"/>
      <c r="G1" s="96" t="s">
        <v>1</v>
      </c>
      <c r="H1" s="96"/>
      <c r="I1" s="96"/>
      <c r="J1" s="96"/>
      <c r="K1" s="96"/>
      <c r="L1" s="86"/>
      <c r="M1" s="86"/>
      <c r="N1" s="86"/>
      <c r="O1" s="84">
        <f ca="1">MAX(Tabela3235676567[[#All],[Data publikacji]])</f>
        <v>44344</v>
      </c>
      <c r="P1" s="86"/>
      <c r="Q1" s="86"/>
      <c r="R1" s="83" t="s">
        <v>294</v>
      </c>
      <c r="S1" s="84">
        <f ca="1">MAX(Tabela3235676567[[#All],[data KII]])</f>
        <v>44562</v>
      </c>
      <c r="T1" s="86"/>
      <c r="U1" s="86"/>
      <c r="V1" s="86"/>
    </row>
    <row r="2" spans="1:24" ht="8.25" customHeight="1" x14ac:dyDescent="0.2">
      <c r="B2" s="85"/>
      <c r="C2" s="85"/>
      <c r="D2" s="85"/>
      <c r="E2" s="85"/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4" s="9" customFormat="1" ht="64.5" customHeigh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46" t="s">
        <v>19</v>
      </c>
      <c r="S3" s="7" t="s">
        <v>20</v>
      </c>
      <c r="T3" s="7" t="s">
        <v>21</v>
      </c>
      <c r="U3" s="7" t="s">
        <v>22</v>
      </c>
      <c r="V3" s="46" t="s">
        <v>23</v>
      </c>
      <c r="W3" s="8" t="s">
        <v>24</v>
      </c>
      <c r="X3" s="8" t="s">
        <v>25</v>
      </c>
    </row>
    <row r="4" spans="1:24" s="11" customFormat="1" ht="15" x14ac:dyDescent="0.25">
      <c r="A4" s="10">
        <v>1</v>
      </c>
      <c r="B4" s="11" t="s">
        <v>26</v>
      </c>
      <c r="C4" s="11" t="s">
        <v>27</v>
      </c>
      <c r="D4" s="11" t="s">
        <v>28</v>
      </c>
      <c r="E4" s="12" t="s">
        <v>29</v>
      </c>
      <c r="F4" s="13" t="s">
        <v>30</v>
      </c>
      <c r="G4" s="50">
        <v>1.7000000000000001E-2</v>
      </c>
      <c r="H4" s="14">
        <v>1.7000000000000001E-2</v>
      </c>
      <c r="I4" s="15">
        <v>1.7000000000000001E-2</v>
      </c>
      <c r="J4" s="16" t="s">
        <v>31</v>
      </c>
      <c r="K4" s="14">
        <v>1.7000000000000001E-2</v>
      </c>
      <c r="L4" s="16" t="s">
        <v>31</v>
      </c>
      <c r="M4" s="16" t="s">
        <v>31</v>
      </c>
      <c r="N4" s="16" t="s">
        <v>31</v>
      </c>
      <c r="O4" s="17">
        <v>44344</v>
      </c>
      <c r="P4" s="18" t="s">
        <v>32</v>
      </c>
      <c r="Q4" s="19" t="s">
        <v>33</v>
      </c>
      <c r="R4" s="47">
        <v>6.1999999999999998E-3</v>
      </c>
      <c r="S4" s="21">
        <v>44414</v>
      </c>
      <c r="T4" s="22" t="s">
        <v>34</v>
      </c>
      <c r="U4" s="18"/>
      <c r="V4" s="49">
        <v>40269</v>
      </c>
      <c r="W4" s="23"/>
      <c r="X4" s="23"/>
    </row>
    <row r="5" spans="1:24" s="11" customFormat="1" ht="15" x14ac:dyDescent="0.25">
      <c r="A5" s="10">
        <v>2</v>
      </c>
      <c r="B5" s="11" t="s">
        <v>35</v>
      </c>
      <c r="C5" s="11" t="s">
        <v>36</v>
      </c>
      <c r="D5" s="11" t="s">
        <v>37</v>
      </c>
      <c r="E5" s="12" t="s">
        <v>38</v>
      </c>
      <c r="F5" s="13" t="s">
        <v>30</v>
      </c>
      <c r="G5" s="50">
        <v>0.03</v>
      </c>
      <c r="H5" s="14">
        <v>3.1E-2</v>
      </c>
      <c r="I5" s="15">
        <v>3.1E-2</v>
      </c>
      <c r="J5" s="16" t="s">
        <v>31</v>
      </c>
      <c r="K5" s="14">
        <v>2.5000000000000001E-2</v>
      </c>
      <c r="L5" s="16" t="s">
        <v>31</v>
      </c>
      <c r="M5" s="16" t="s">
        <v>31</v>
      </c>
      <c r="N5" s="16" t="s">
        <v>31</v>
      </c>
      <c r="O5" s="17">
        <v>44344</v>
      </c>
      <c r="P5" s="18" t="s">
        <v>32</v>
      </c>
      <c r="Q5" s="25" t="s">
        <v>33</v>
      </c>
      <c r="R5" s="48">
        <v>2.0400000000000001E-2</v>
      </c>
      <c r="S5" s="21">
        <v>44562</v>
      </c>
      <c r="T5" s="22" t="s">
        <v>34</v>
      </c>
      <c r="U5" s="18"/>
      <c r="V5" s="49">
        <v>40535</v>
      </c>
      <c r="W5" s="23"/>
      <c r="X5" s="23"/>
    </row>
    <row r="6" spans="1:24" s="11" customFormat="1" ht="15" x14ac:dyDescent="0.25">
      <c r="A6" s="10">
        <v>3</v>
      </c>
      <c r="B6" s="11" t="s">
        <v>39</v>
      </c>
      <c r="C6" s="11" t="s">
        <v>40</v>
      </c>
      <c r="D6" s="11" t="s">
        <v>41</v>
      </c>
      <c r="E6" s="12" t="s">
        <v>38</v>
      </c>
      <c r="F6" s="13" t="s">
        <v>30</v>
      </c>
      <c r="G6" s="50">
        <v>3.1E-2</v>
      </c>
      <c r="H6" s="14">
        <v>3.2000000000000001E-2</v>
      </c>
      <c r="I6" s="14">
        <v>3.2000000000000001E-2</v>
      </c>
      <c r="J6" s="16" t="s">
        <v>31</v>
      </c>
      <c r="K6" s="14">
        <v>2.7E-2</v>
      </c>
      <c r="L6" s="16" t="s">
        <v>31</v>
      </c>
      <c r="M6" s="16" t="s">
        <v>31</v>
      </c>
      <c r="N6" s="16" t="s">
        <v>31</v>
      </c>
      <c r="O6" s="17">
        <v>44344</v>
      </c>
      <c r="P6" s="18" t="s">
        <v>32</v>
      </c>
      <c r="Q6" s="25"/>
      <c r="R6" s="48">
        <v>2.0199999999999999E-2</v>
      </c>
      <c r="S6" s="21">
        <v>44562</v>
      </c>
      <c r="T6" s="21" t="s">
        <v>34</v>
      </c>
      <c r="U6" s="18"/>
      <c r="V6" s="49">
        <v>35051</v>
      </c>
      <c r="W6" s="27"/>
      <c r="X6" s="27"/>
    </row>
    <row r="7" spans="1:24" s="11" customFormat="1" ht="15" x14ac:dyDescent="0.25">
      <c r="A7" s="10">
        <v>4</v>
      </c>
      <c r="B7" s="11" t="s">
        <v>42</v>
      </c>
      <c r="C7" s="11" t="s">
        <v>43</v>
      </c>
      <c r="D7" s="11" t="s">
        <v>44</v>
      </c>
      <c r="E7" s="12" t="s">
        <v>38</v>
      </c>
      <c r="F7" s="13" t="s">
        <v>30</v>
      </c>
      <c r="G7" s="50">
        <v>2.4E-2</v>
      </c>
      <c r="H7" s="14">
        <v>2.4E-2</v>
      </c>
      <c r="I7" s="15">
        <v>2.4E-2</v>
      </c>
      <c r="J7" s="16" t="s">
        <v>31</v>
      </c>
      <c r="K7" s="14">
        <v>1.9E-2</v>
      </c>
      <c r="L7" s="16" t="s">
        <v>31</v>
      </c>
      <c r="M7" s="16" t="s">
        <v>31</v>
      </c>
      <c r="N7" s="16" t="s">
        <v>31</v>
      </c>
      <c r="O7" s="17">
        <v>44344</v>
      </c>
      <c r="P7" s="18" t="s">
        <v>32</v>
      </c>
      <c r="Q7" s="25" t="s">
        <v>33</v>
      </c>
      <c r="R7" s="48">
        <v>1.26E-2</v>
      </c>
      <c r="S7" s="21">
        <v>44562</v>
      </c>
      <c r="T7" s="21" t="s">
        <v>34</v>
      </c>
      <c r="U7" s="18"/>
      <c r="V7" s="49">
        <v>41082</v>
      </c>
      <c r="W7" s="23"/>
      <c r="X7" s="23"/>
    </row>
    <row r="8" spans="1:24" s="11" customFormat="1" ht="15" x14ac:dyDescent="0.25">
      <c r="A8" s="10">
        <v>5</v>
      </c>
      <c r="B8" s="11" t="s">
        <v>45</v>
      </c>
      <c r="C8" s="11" t="s">
        <v>46</v>
      </c>
      <c r="D8" s="11" t="s">
        <v>47</v>
      </c>
      <c r="E8" s="12" t="s">
        <v>38</v>
      </c>
      <c r="F8" s="13" t="s">
        <v>30</v>
      </c>
      <c r="G8" s="50">
        <v>0.03</v>
      </c>
      <c r="H8" s="14">
        <v>3.1E-2</v>
      </c>
      <c r="I8" s="15">
        <v>3.1E-2</v>
      </c>
      <c r="J8" s="16" t="s">
        <v>31</v>
      </c>
      <c r="K8" s="14">
        <v>2.7E-2</v>
      </c>
      <c r="L8" s="16" t="s">
        <v>31</v>
      </c>
      <c r="M8" s="16" t="s">
        <v>31</v>
      </c>
      <c r="N8" s="16" t="s">
        <v>31</v>
      </c>
      <c r="O8" s="17">
        <v>44344</v>
      </c>
      <c r="P8" s="18" t="s">
        <v>32</v>
      </c>
      <c r="Q8" s="25"/>
      <c r="R8" s="48">
        <v>2.0299999999999999E-2</v>
      </c>
      <c r="S8" s="21">
        <v>44562</v>
      </c>
      <c r="T8" s="21" t="s">
        <v>34</v>
      </c>
      <c r="U8" s="18"/>
      <c r="V8" s="49">
        <v>40928</v>
      </c>
      <c r="W8" s="23"/>
      <c r="X8" s="23"/>
    </row>
    <row r="9" spans="1:24" s="11" customFormat="1" ht="15" x14ac:dyDescent="0.25">
      <c r="A9" s="10">
        <v>6</v>
      </c>
      <c r="B9" s="11" t="s">
        <v>48</v>
      </c>
      <c r="C9" s="11" t="s">
        <v>49</v>
      </c>
      <c r="D9" s="11" t="s">
        <v>50</v>
      </c>
      <c r="E9" s="12" t="s">
        <v>38</v>
      </c>
      <c r="F9" s="13" t="s">
        <v>30</v>
      </c>
      <c r="G9" s="50">
        <v>1.2E-2</v>
      </c>
      <c r="H9" s="14">
        <v>1.2E-2</v>
      </c>
      <c r="I9" s="14">
        <v>1.2E-2</v>
      </c>
      <c r="J9" s="16" t="s">
        <v>31</v>
      </c>
      <c r="K9" s="14">
        <v>1.2E-2</v>
      </c>
      <c r="L9" s="16" t="s">
        <v>31</v>
      </c>
      <c r="M9" s="16" t="s">
        <v>31</v>
      </c>
      <c r="N9" s="16" t="s">
        <v>31</v>
      </c>
      <c r="O9" s="17">
        <v>44344</v>
      </c>
      <c r="P9" s="18" t="s">
        <v>32</v>
      </c>
      <c r="Q9" s="25"/>
      <c r="R9" s="48">
        <v>6.1999999999999998E-3</v>
      </c>
      <c r="S9" s="21">
        <v>44562</v>
      </c>
      <c r="T9" s="22" t="s">
        <v>34</v>
      </c>
      <c r="U9" s="18"/>
      <c r="V9" s="49">
        <v>37151</v>
      </c>
      <c r="W9" s="27"/>
      <c r="X9" s="27"/>
    </row>
    <row r="10" spans="1:24" s="11" customFormat="1" ht="15" x14ac:dyDescent="0.25">
      <c r="A10" s="10">
        <v>7</v>
      </c>
      <c r="B10" s="11" t="s">
        <v>51</v>
      </c>
      <c r="C10" s="11" t="s">
        <v>52</v>
      </c>
      <c r="D10" s="11" t="s">
        <v>53</v>
      </c>
      <c r="E10" s="12" t="s">
        <v>38</v>
      </c>
      <c r="F10" s="13" t="s">
        <v>30</v>
      </c>
      <c r="G10" s="50">
        <v>1.6E-2</v>
      </c>
      <c r="H10" s="14">
        <v>1.7000000000000001E-2</v>
      </c>
      <c r="I10" s="15">
        <v>1.7000000000000001E-2</v>
      </c>
      <c r="J10" s="16" t="s">
        <v>31</v>
      </c>
      <c r="K10" s="14">
        <v>1.2E-2</v>
      </c>
      <c r="L10" s="16" t="s">
        <v>31</v>
      </c>
      <c r="M10" s="16" t="s">
        <v>31</v>
      </c>
      <c r="N10" s="16" t="s">
        <v>31</v>
      </c>
      <c r="O10" s="17">
        <v>44344</v>
      </c>
      <c r="P10" s="18" t="s">
        <v>32</v>
      </c>
      <c r="Q10" s="25" t="s">
        <v>33</v>
      </c>
      <c r="R10" s="48">
        <v>8.3000000000000001E-3</v>
      </c>
      <c r="S10" s="21">
        <v>44562</v>
      </c>
      <c r="T10" s="22" t="s">
        <v>34</v>
      </c>
      <c r="U10" s="18"/>
      <c r="V10" s="49">
        <v>41528</v>
      </c>
      <c r="W10" s="23"/>
      <c r="X10" s="23"/>
    </row>
    <row r="11" spans="1:24" s="11" customFormat="1" ht="15" x14ac:dyDescent="0.25">
      <c r="A11" s="10">
        <v>8</v>
      </c>
      <c r="B11" s="11" t="s">
        <v>54</v>
      </c>
      <c r="C11" s="11" t="s">
        <v>55</v>
      </c>
      <c r="D11" s="11" t="s">
        <v>56</v>
      </c>
      <c r="E11" s="12" t="s">
        <v>38</v>
      </c>
      <c r="F11" s="13" t="s">
        <v>30</v>
      </c>
      <c r="G11" s="50">
        <v>0.03</v>
      </c>
      <c r="H11" s="14">
        <v>3.1E-2</v>
      </c>
      <c r="I11" s="15">
        <v>3.1E-2</v>
      </c>
      <c r="J11" s="16" t="s">
        <v>31</v>
      </c>
      <c r="K11" s="14">
        <v>2.5999999999999999E-2</v>
      </c>
      <c r="L11" s="16" t="s">
        <v>31</v>
      </c>
      <c r="M11" s="16" t="s">
        <v>31</v>
      </c>
      <c r="N11" s="16" t="s">
        <v>31</v>
      </c>
      <c r="O11" s="17">
        <v>44344</v>
      </c>
      <c r="P11" s="18" t="s">
        <v>32</v>
      </c>
      <c r="Q11" s="25" t="s">
        <v>33</v>
      </c>
      <c r="R11" s="48">
        <v>2.0199999999999999E-2</v>
      </c>
      <c r="S11" s="21">
        <v>44562</v>
      </c>
      <c r="T11" s="21" t="s">
        <v>34</v>
      </c>
      <c r="U11" s="18"/>
      <c r="V11" s="49">
        <v>38558</v>
      </c>
      <c r="W11" s="27"/>
      <c r="X11" s="27"/>
    </row>
    <row r="12" spans="1:24" s="11" customFormat="1" ht="15" x14ac:dyDescent="0.25">
      <c r="A12" s="10">
        <v>9</v>
      </c>
      <c r="B12" s="11" t="s">
        <v>57</v>
      </c>
      <c r="C12" s="11" t="s">
        <v>58</v>
      </c>
      <c r="D12" s="11" t="s">
        <v>59</v>
      </c>
      <c r="E12" s="12" t="s">
        <v>38</v>
      </c>
      <c r="F12" s="13" t="s">
        <v>30</v>
      </c>
      <c r="G12" s="50">
        <v>1.7000000000000001E-2</v>
      </c>
      <c r="H12" s="14">
        <v>1.7999999999999999E-2</v>
      </c>
      <c r="I12" s="15">
        <v>1.7999999999999999E-2</v>
      </c>
      <c r="J12" s="16" t="s">
        <v>31</v>
      </c>
      <c r="K12" s="14">
        <v>1.2999999999999999E-2</v>
      </c>
      <c r="L12" s="16" t="s">
        <v>31</v>
      </c>
      <c r="M12" s="16" t="s">
        <v>31</v>
      </c>
      <c r="N12" s="16" t="s">
        <v>31</v>
      </c>
      <c r="O12" s="17">
        <v>44344</v>
      </c>
      <c r="P12" s="18" t="s">
        <v>32</v>
      </c>
      <c r="Q12" s="25" t="s">
        <v>33</v>
      </c>
      <c r="R12" s="48">
        <v>1.0200000000000001E-2</v>
      </c>
      <c r="S12" s="21">
        <v>44414</v>
      </c>
      <c r="T12" s="22" t="s">
        <v>34</v>
      </c>
      <c r="U12" s="18"/>
      <c r="V12" s="49">
        <v>41094</v>
      </c>
      <c r="W12" s="23"/>
      <c r="X12" s="23"/>
    </row>
    <row r="13" spans="1:24" s="11" customFormat="1" ht="15" x14ac:dyDescent="0.25">
      <c r="A13" s="10">
        <v>10</v>
      </c>
      <c r="B13" s="11" t="s">
        <v>60</v>
      </c>
      <c r="C13" s="11" t="s">
        <v>61</v>
      </c>
      <c r="D13" s="11" t="s">
        <v>62</v>
      </c>
      <c r="E13" s="12" t="s">
        <v>38</v>
      </c>
      <c r="F13" s="13" t="s">
        <v>30</v>
      </c>
      <c r="G13" s="50">
        <v>1.7000000000000001E-2</v>
      </c>
      <c r="H13" s="14">
        <v>1.7000000000000001E-2</v>
      </c>
      <c r="I13" s="14">
        <v>1.7000000000000001E-2</v>
      </c>
      <c r="J13" s="16" t="s">
        <v>31</v>
      </c>
      <c r="K13" s="14">
        <v>1.7000000000000001E-2</v>
      </c>
      <c r="L13" s="16" t="s">
        <v>31</v>
      </c>
      <c r="M13" s="16" t="s">
        <v>31</v>
      </c>
      <c r="N13" s="16" t="s">
        <v>31</v>
      </c>
      <c r="O13" s="17">
        <v>44344</v>
      </c>
      <c r="P13" s="18" t="s">
        <v>32</v>
      </c>
      <c r="Q13" s="25"/>
      <c r="R13" s="48">
        <v>1.0200000000000001E-2</v>
      </c>
      <c r="S13" s="21">
        <v>44414</v>
      </c>
      <c r="T13" s="22" t="s">
        <v>34</v>
      </c>
      <c r="U13" s="18"/>
      <c r="V13" s="49">
        <v>34863</v>
      </c>
      <c r="W13" s="27"/>
      <c r="X13" s="27"/>
    </row>
    <row r="14" spans="1:24" s="11" customFormat="1" ht="15" x14ac:dyDescent="0.25">
      <c r="A14" s="10">
        <v>11</v>
      </c>
      <c r="B14" s="11" t="s">
        <v>63</v>
      </c>
      <c r="C14" s="11" t="s">
        <v>64</v>
      </c>
      <c r="D14" s="11" t="s">
        <v>65</v>
      </c>
      <c r="E14" s="12" t="s">
        <v>38</v>
      </c>
      <c r="F14" s="13" t="s">
        <v>30</v>
      </c>
      <c r="G14" s="50">
        <v>2.5999999999999999E-2</v>
      </c>
      <c r="H14" s="14">
        <v>2.5999999999999999E-2</v>
      </c>
      <c r="I14" s="15">
        <v>2.5999999999999999E-2</v>
      </c>
      <c r="J14" s="16" t="s">
        <v>31</v>
      </c>
      <c r="K14" s="14">
        <v>2.4E-2</v>
      </c>
      <c r="L14" s="16" t="s">
        <v>31</v>
      </c>
      <c r="M14" s="16" t="s">
        <v>31</v>
      </c>
      <c r="N14" s="16" t="s">
        <v>31</v>
      </c>
      <c r="O14" s="17">
        <v>44344</v>
      </c>
      <c r="P14" s="18" t="s">
        <v>32</v>
      </c>
      <c r="Q14" s="25" t="s">
        <v>33</v>
      </c>
      <c r="R14" s="48">
        <v>1.8200000000000001E-2</v>
      </c>
      <c r="S14" s="21">
        <v>44562</v>
      </c>
      <c r="T14" s="21" t="s">
        <v>34</v>
      </c>
      <c r="U14" s="18"/>
      <c r="V14" s="49">
        <v>35324</v>
      </c>
      <c r="W14" s="27"/>
      <c r="X14" s="27"/>
    </row>
    <row r="15" spans="1:24" s="11" customFormat="1" ht="15" x14ac:dyDescent="0.25">
      <c r="A15" s="10">
        <v>12</v>
      </c>
      <c r="B15" s="11" t="s">
        <v>66</v>
      </c>
      <c r="C15" s="11" t="s">
        <v>67</v>
      </c>
      <c r="D15" s="11" t="s">
        <v>68</v>
      </c>
      <c r="E15" s="12" t="s">
        <v>38</v>
      </c>
      <c r="F15" s="13" t="s">
        <v>30</v>
      </c>
      <c r="G15" s="50">
        <v>0.03</v>
      </c>
      <c r="H15" s="14">
        <v>0.03</v>
      </c>
      <c r="I15" s="14">
        <v>2.9000000000000001E-2</v>
      </c>
      <c r="J15" s="16" t="s">
        <v>31</v>
      </c>
      <c r="K15" s="14">
        <v>2.5999999999999999E-2</v>
      </c>
      <c r="L15" s="16" t="s">
        <v>31</v>
      </c>
      <c r="M15" s="16" t="s">
        <v>31</v>
      </c>
      <c r="N15" s="16" t="s">
        <v>31</v>
      </c>
      <c r="O15" s="17">
        <v>44344</v>
      </c>
      <c r="P15" s="18" t="s">
        <v>32</v>
      </c>
      <c r="Q15" s="25"/>
      <c r="R15" s="48">
        <v>1.9199999999999998E-2</v>
      </c>
      <c r="S15" s="21">
        <v>44562</v>
      </c>
      <c r="T15" s="21" t="s">
        <v>34</v>
      </c>
      <c r="U15" s="18"/>
      <c r="V15" s="49">
        <v>33813</v>
      </c>
      <c r="W15" s="27"/>
      <c r="X15" s="27"/>
    </row>
    <row r="16" spans="1:24" ht="15" x14ac:dyDescent="0.25">
      <c r="A16" s="10">
        <v>13</v>
      </c>
      <c r="B16" s="11" t="s">
        <v>69</v>
      </c>
      <c r="C16" s="11" t="s">
        <v>70</v>
      </c>
      <c r="D16" s="11" t="s">
        <v>71</v>
      </c>
      <c r="E16" s="12" t="s">
        <v>38</v>
      </c>
      <c r="F16" s="13" t="s">
        <v>30</v>
      </c>
      <c r="G16" s="50">
        <v>3.4000000000000002E-2</v>
      </c>
      <c r="H16" s="14">
        <v>3.5000000000000003E-2</v>
      </c>
      <c r="I16" s="15">
        <v>3.5000000000000003E-2</v>
      </c>
      <c r="J16" s="16" t="s">
        <v>31</v>
      </c>
      <c r="K16" s="16" t="s">
        <v>31</v>
      </c>
      <c r="L16" s="16" t="s">
        <v>31</v>
      </c>
      <c r="M16" s="16" t="s">
        <v>31</v>
      </c>
      <c r="N16" s="16" t="s">
        <v>31</v>
      </c>
      <c r="O16" s="17">
        <v>44344</v>
      </c>
      <c r="P16" s="18" t="s">
        <v>32</v>
      </c>
      <c r="Q16" s="25" t="s">
        <v>33</v>
      </c>
      <c r="R16" s="48">
        <v>2.2200000000000001E-2</v>
      </c>
      <c r="S16" s="21">
        <v>44562</v>
      </c>
      <c r="T16" s="21" t="s">
        <v>34</v>
      </c>
      <c r="U16" s="18"/>
      <c r="V16" s="49">
        <v>43620</v>
      </c>
      <c r="W16" s="27"/>
      <c r="X16" s="27"/>
    </row>
    <row r="17" spans="1:24" s="11" customFormat="1" ht="15" x14ac:dyDescent="0.25">
      <c r="A17" s="10">
        <v>14</v>
      </c>
      <c r="B17" s="11" t="s">
        <v>72</v>
      </c>
      <c r="C17" s="11" t="s">
        <v>73</v>
      </c>
      <c r="D17" s="11" t="s">
        <v>74</v>
      </c>
      <c r="E17" s="12" t="s">
        <v>75</v>
      </c>
      <c r="F17" s="13" t="s">
        <v>76</v>
      </c>
      <c r="G17" s="50">
        <v>3.1E-2</v>
      </c>
      <c r="H17" s="14">
        <v>3.1E-2</v>
      </c>
      <c r="I17" s="16" t="s">
        <v>31</v>
      </c>
      <c r="J17" s="16" t="s">
        <v>31</v>
      </c>
      <c r="K17" s="16" t="s">
        <v>31</v>
      </c>
      <c r="L17" s="16" t="s">
        <v>31</v>
      </c>
      <c r="M17" s="16" t="s">
        <v>31</v>
      </c>
      <c r="N17" s="16" t="s">
        <v>31</v>
      </c>
      <c r="O17" s="17">
        <v>44344</v>
      </c>
      <c r="P17" s="18" t="s">
        <v>32</v>
      </c>
      <c r="Q17" s="25"/>
      <c r="R17" s="48">
        <v>2.92E-2</v>
      </c>
      <c r="S17" s="21">
        <v>44562</v>
      </c>
      <c r="T17" s="21" t="s">
        <v>34</v>
      </c>
      <c r="U17" s="18"/>
      <c r="V17" s="49">
        <v>39182</v>
      </c>
      <c r="W17" s="27"/>
      <c r="X17" s="27"/>
    </row>
    <row r="18" spans="1:24" s="11" customFormat="1" ht="15" x14ac:dyDescent="0.25">
      <c r="A18" s="10">
        <v>15</v>
      </c>
      <c r="B18" s="11" t="s">
        <v>77</v>
      </c>
      <c r="C18" s="11" t="s">
        <v>78</v>
      </c>
      <c r="D18" s="11" t="s">
        <v>79</v>
      </c>
      <c r="E18" s="12" t="s">
        <v>75</v>
      </c>
      <c r="F18" s="13" t="s">
        <v>76</v>
      </c>
      <c r="G18" s="50">
        <v>3.1E-2</v>
      </c>
      <c r="H18" s="14">
        <v>3.1E-2</v>
      </c>
      <c r="I18" s="16" t="s">
        <v>31</v>
      </c>
      <c r="J18" s="16" t="s">
        <v>31</v>
      </c>
      <c r="K18" s="16" t="s">
        <v>31</v>
      </c>
      <c r="L18" s="16" t="s">
        <v>31</v>
      </c>
      <c r="M18" s="16" t="s">
        <v>31</v>
      </c>
      <c r="N18" s="16" t="s">
        <v>31</v>
      </c>
      <c r="O18" s="17">
        <v>44344</v>
      </c>
      <c r="P18" s="18" t="s">
        <v>32</v>
      </c>
      <c r="Q18" s="25"/>
      <c r="R18" s="48">
        <v>2.9399999999999999E-2</v>
      </c>
      <c r="S18" s="21">
        <v>44562</v>
      </c>
      <c r="T18" s="21" t="s">
        <v>34</v>
      </c>
      <c r="U18" s="18"/>
      <c r="V18" s="49">
        <v>39238</v>
      </c>
      <c r="W18" s="27"/>
      <c r="X18" s="27"/>
    </row>
    <row r="19" spans="1:24" s="11" customFormat="1" ht="15" x14ac:dyDescent="0.25">
      <c r="A19" s="10">
        <v>16</v>
      </c>
      <c r="B19" s="11" t="s">
        <v>80</v>
      </c>
      <c r="C19" s="11" t="s">
        <v>81</v>
      </c>
      <c r="D19" s="11" t="s">
        <v>82</v>
      </c>
      <c r="E19" s="12" t="s">
        <v>75</v>
      </c>
      <c r="F19" s="13" t="s">
        <v>76</v>
      </c>
      <c r="G19" s="50">
        <v>0.03</v>
      </c>
      <c r="H19" s="14">
        <v>0.03</v>
      </c>
      <c r="I19" s="16" t="s">
        <v>31</v>
      </c>
      <c r="J19" s="16" t="s">
        <v>31</v>
      </c>
      <c r="K19" s="16" t="s">
        <v>31</v>
      </c>
      <c r="L19" s="16" t="s">
        <v>31</v>
      </c>
      <c r="M19" s="16" t="s">
        <v>31</v>
      </c>
      <c r="N19" s="16" t="s">
        <v>31</v>
      </c>
      <c r="O19" s="17">
        <v>44344</v>
      </c>
      <c r="P19" s="18" t="s">
        <v>32</v>
      </c>
      <c r="Q19" s="25"/>
      <c r="R19" s="48">
        <v>2.9100000000000001E-2</v>
      </c>
      <c r="S19" s="21">
        <v>44562</v>
      </c>
      <c r="T19" s="21" t="s">
        <v>34</v>
      </c>
      <c r="U19" s="18"/>
      <c r="V19" s="49">
        <v>39143</v>
      </c>
      <c r="W19" s="27"/>
      <c r="X19" s="27"/>
    </row>
    <row r="20" spans="1:24" ht="15" x14ac:dyDescent="0.25">
      <c r="A20" s="10">
        <v>17</v>
      </c>
      <c r="B20" s="11" t="s">
        <v>83</v>
      </c>
      <c r="C20" s="11" t="s">
        <v>84</v>
      </c>
      <c r="D20" s="11" t="s">
        <v>277</v>
      </c>
      <c r="E20" s="12" t="s">
        <v>75</v>
      </c>
      <c r="F20" s="13" t="s">
        <v>76</v>
      </c>
      <c r="G20" s="50">
        <v>1.6E-2</v>
      </c>
      <c r="H20" s="14">
        <v>1.6E-2</v>
      </c>
      <c r="I20" s="16" t="s">
        <v>31</v>
      </c>
      <c r="J20" s="16" t="s">
        <v>31</v>
      </c>
      <c r="K20" s="16" t="s">
        <v>31</v>
      </c>
      <c r="L20" s="16" t="s">
        <v>31</v>
      </c>
      <c r="M20" s="16" t="s">
        <v>31</v>
      </c>
      <c r="N20" s="16" t="s">
        <v>31</v>
      </c>
      <c r="O20" s="17">
        <v>44344</v>
      </c>
      <c r="P20" s="18" t="s">
        <v>32</v>
      </c>
      <c r="Q20" s="25"/>
      <c r="R20" s="48">
        <v>1.9099999999999999E-2</v>
      </c>
      <c r="S20" s="21">
        <v>44562</v>
      </c>
      <c r="T20" s="21" t="s">
        <v>34</v>
      </c>
      <c r="U20" s="18"/>
      <c r="V20" s="49">
        <v>42170</v>
      </c>
      <c r="W20" s="23"/>
      <c r="X20" s="23"/>
    </row>
    <row r="21" spans="1:24" ht="15" x14ac:dyDescent="0.25">
      <c r="A21" s="10">
        <v>18</v>
      </c>
      <c r="B21" s="11" t="s">
        <v>86</v>
      </c>
      <c r="C21" s="11" t="s">
        <v>87</v>
      </c>
      <c r="D21" s="11" t="s">
        <v>276</v>
      </c>
      <c r="E21" s="12" t="s">
        <v>75</v>
      </c>
      <c r="F21" s="13" t="s">
        <v>76</v>
      </c>
      <c r="G21" s="50">
        <v>2.5999999999999999E-2</v>
      </c>
      <c r="H21" s="14">
        <v>2.5999999999999999E-2</v>
      </c>
      <c r="I21" s="16" t="s">
        <v>31</v>
      </c>
      <c r="J21" s="16" t="s">
        <v>31</v>
      </c>
      <c r="K21" s="16" t="s">
        <v>31</v>
      </c>
      <c r="L21" s="16" t="s">
        <v>31</v>
      </c>
      <c r="M21" s="16" t="s">
        <v>31</v>
      </c>
      <c r="N21" s="16" t="s">
        <v>31</v>
      </c>
      <c r="O21" s="17">
        <v>44344</v>
      </c>
      <c r="P21" s="18" t="s">
        <v>32</v>
      </c>
      <c r="Q21" s="25"/>
      <c r="R21" s="48">
        <v>2.6800000000000001E-2</v>
      </c>
      <c r="S21" s="21">
        <v>44562</v>
      </c>
      <c r="T21" s="21" t="s">
        <v>34</v>
      </c>
      <c r="U21" s="18"/>
      <c r="V21" s="49">
        <v>42046</v>
      </c>
      <c r="W21" s="23"/>
      <c r="X21" s="23"/>
    </row>
    <row r="22" spans="1:24" ht="15" x14ac:dyDescent="0.25">
      <c r="A22" s="10">
        <v>19</v>
      </c>
      <c r="B22" s="11" t="s">
        <v>89</v>
      </c>
      <c r="C22" s="11" t="s">
        <v>90</v>
      </c>
      <c r="D22" s="11" t="s">
        <v>91</v>
      </c>
      <c r="E22" s="12" t="s">
        <v>75</v>
      </c>
      <c r="F22" s="13" t="s">
        <v>76</v>
      </c>
      <c r="G22" s="50">
        <v>2.1999999999999999E-2</v>
      </c>
      <c r="H22" s="14">
        <v>2.1999999999999999E-2</v>
      </c>
      <c r="I22" s="16" t="s">
        <v>31</v>
      </c>
      <c r="J22" s="16" t="s">
        <v>31</v>
      </c>
      <c r="K22" s="16" t="s">
        <v>31</v>
      </c>
      <c r="L22" s="16" t="s">
        <v>31</v>
      </c>
      <c r="M22" s="16" t="s">
        <v>31</v>
      </c>
      <c r="N22" s="16" t="s">
        <v>31</v>
      </c>
      <c r="O22" s="17">
        <v>44344</v>
      </c>
      <c r="P22" s="18" t="s">
        <v>32</v>
      </c>
      <c r="Q22" s="25"/>
      <c r="R22" s="48">
        <v>1.9E-2</v>
      </c>
      <c r="S22" s="21">
        <v>44562</v>
      </c>
      <c r="T22" s="21" t="s">
        <v>34</v>
      </c>
      <c r="U22" s="18"/>
      <c r="V22" s="49">
        <v>43166</v>
      </c>
      <c r="W22" s="23"/>
      <c r="X22" s="23"/>
    </row>
    <row r="23" spans="1:24" ht="15" x14ac:dyDescent="0.25">
      <c r="A23" s="10">
        <v>20</v>
      </c>
      <c r="B23" s="11" t="s">
        <v>92</v>
      </c>
      <c r="C23" s="11" t="s">
        <v>93</v>
      </c>
      <c r="D23" s="11" t="s">
        <v>94</v>
      </c>
      <c r="E23" s="12" t="s">
        <v>75</v>
      </c>
      <c r="F23" s="13" t="s">
        <v>76</v>
      </c>
      <c r="G23" s="50">
        <v>2.5999999999999999E-2</v>
      </c>
      <c r="H23" s="14">
        <v>2.5999999999999999E-2</v>
      </c>
      <c r="I23" s="16" t="s">
        <v>31</v>
      </c>
      <c r="J23" s="16" t="s">
        <v>31</v>
      </c>
      <c r="K23" s="16" t="s">
        <v>31</v>
      </c>
      <c r="L23" s="16" t="s">
        <v>31</v>
      </c>
      <c r="M23" s="16" t="s">
        <v>31</v>
      </c>
      <c r="N23" s="16" t="s">
        <v>31</v>
      </c>
      <c r="O23" s="17">
        <v>44344</v>
      </c>
      <c r="P23" s="18" t="s">
        <v>32</v>
      </c>
      <c r="Q23" s="25"/>
      <c r="R23" s="48">
        <v>2.6200000000000001E-2</v>
      </c>
      <c r="S23" s="21">
        <v>44562</v>
      </c>
      <c r="T23" s="21" t="s">
        <v>34</v>
      </c>
      <c r="U23" s="18"/>
      <c r="V23" s="49">
        <v>38901</v>
      </c>
      <c r="W23" s="27"/>
      <c r="X23" s="27"/>
    </row>
    <row r="24" spans="1:24" ht="15" x14ac:dyDescent="0.25">
      <c r="A24" s="10">
        <v>21</v>
      </c>
      <c r="B24" s="11" t="s">
        <v>95</v>
      </c>
      <c r="C24" s="11" t="s">
        <v>96</v>
      </c>
      <c r="D24" s="11" t="s">
        <v>97</v>
      </c>
      <c r="E24" s="12" t="s">
        <v>75</v>
      </c>
      <c r="F24" s="13" t="s">
        <v>76</v>
      </c>
      <c r="G24" s="50">
        <v>2.5000000000000001E-2</v>
      </c>
      <c r="H24" s="14">
        <v>2.5000000000000001E-2</v>
      </c>
      <c r="I24" s="16" t="s">
        <v>31</v>
      </c>
      <c r="J24" s="16" t="s">
        <v>31</v>
      </c>
      <c r="K24" s="16" t="s">
        <v>31</v>
      </c>
      <c r="L24" s="16" t="s">
        <v>31</v>
      </c>
      <c r="M24" s="16" t="s">
        <v>31</v>
      </c>
      <c r="N24" s="16" t="s">
        <v>31</v>
      </c>
      <c r="O24" s="17">
        <v>44344</v>
      </c>
      <c r="P24" s="18" t="s">
        <v>32</v>
      </c>
      <c r="Q24" s="25"/>
      <c r="R24" s="48">
        <v>2.6200000000000001E-2</v>
      </c>
      <c r="S24" s="21">
        <v>44562</v>
      </c>
      <c r="T24" s="21" t="s">
        <v>34</v>
      </c>
      <c r="U24" s="18"/>
      <c r="V24" s="49">
        <v>38842</v>
      </c>
      <c r="W24" s="27"/>
      <c r="X24" s="27"/>
    </row>
    <row r="25" spans="1:24" ht="15" x14ac:dyDescent="0.25">
      <c r="A25" s="10">
        <v>22</v>
      </c>
      <c r="B25" s="11" t="s">
        <v>98</v>
      </c>
      <c r="C25" s="11" t="s">
        <v>99</v>
      </c>
      <c r="D25" s="11" t="s">
        <v>100</v>
      </c>
      <c r="E25" s="12" t="s">
        <v>75</v>
      </c>
      <c r="F25" s="13" t="s">
        <v>76</v>
      </c>
      <c r="G25" s="50">
        <v>1.7000000000000001E-2</v>
      </c>
      <c r="H25" s="14">
        <v>1.7000000000000001E-2</v>
      </c>
      <c r="I25" s="16" t="s">
        <v>31</v>
      </c>
      <c r="J25" s="16" t="s">
        <v>31</v>
      </c>
      <c r="K25" s="16" t="s">
        <v>31</v>
      </c>
      <c r="L25" s="16" t="s">
        <v>31</v>
      </c>
      <c r="M25" s="16" t="s">
        <v>31</v>
      </c>
      <c r="N25" s="16" t="s">
        <v>31</v>
      </c>
      <c r="O25" s="17">
        <v>44344</v>
      </c>
      <c r="P25" s="18" t="s">
        <v>32</v>
      </c>
      <c r="Q25" s="25"/>
      <c r="R25" s="48">
        <v>1.44E-2</v>
      </c>
      <c r="S25" s="21">
        <v>44562</v>
      </c>
      <c r="T25" s="21" t="s">
        <v>34</v>
      </c>
      <c r="U25" s="18"/>
      <c r="V25" s="49">
        <v>42501</v>
      </c>
      <c r="W25" s="23"/>
      <c r="X25" s="23"/>
    </row>
    <row r="26" spans="1:24" ht="15" x14ac:dyDescent="0.25">
      <c r="A26" s="10">
        <v>23</v>
      </c>
      <c r="B26" s="11" t="s">
        <v>101</v>
      </c>
      <c r="C26" s="11" t="s">
        <v>102</v>
      </c>
      <c r="D26" s="11" t="s">
        <v>103</v>
      </c>
      <c r="E26" s="12" t="s">
        <v>75</v>
      </c>
      <c r="F26" s="13" t="s">
        <v>76</v>
      </c>
      <c r="G26" s="50">
        <v>0.02</v>
      </c>
      <c r="H26" s="14">
        <v>0.02</v>
      </c>
      <c r="I26" s="16" t="s">
        <v>31</v>
      </c>
      <c r="J26" s="16" t="s">
        <v>31</v>
      </c>
      <c r="K26" s="16" t="s">
        <v>31</v>
      </c>
      <c r="L26" s="16" t="s">
        <v>31</v>
      </c>
      <c r="M26" s="16" t="s">
        <v>31</v>
      </c>
      <c r="N26" s="16" t="s">
        <v>31</v>
      </c>
      <c r="O26" s="17">
        <v>44344</v>
      </c>
      <c r="P26" s="18" t="s">
        <v>32</v>
      </c>
      <c r="Q26" s="25"/>
      <c r="R26" s="48">
        <v>2.3300000000000001E-2</v>
      </c>
      <c r="S26" s="21">
        <v>44562</v>
      </c>
      <c r="T26" s="21" t="s">
        <v>34</v>
      </c>
      <c r="U26" s="18"/>
      <c r="V26" s="49">
        <v>41829</v>
      </c>
      <c r="W26" s="23"/>
      <c r="X26" s="23"/>
    </row>
    <row r="27" spans="1:24" ht="15" x14ac:dyDescent="0.25">
      <c r="A27" s="10">
        <v>24</v>
      </c>
      <c r="B27" s="11" t="s">
        <v>104</v>
      </c>
      <c r="C27" s="11" t="s">
        <v>105</v>
      </c>
      <c r="D27" s="11" t="s">
        <v>106</v>
      </c>
      <c r="E27" s="12" t="s">
        <v>75</v>
      </c>
      <c r="F27" s="13" t="s">
        <v>76</v>
      </c>
      <c r="G27" s="50">
        <v>0.02</v>
      </c>
      <c r="H27" s="14">
        <v>0.02</v>
      </c>
      <c r="I27" s="16" t="s">
        <v>31</v>
      </c>
      <c r="J27" s="16" t="s">
        <v>31</v>
      </c>
      <c r="K27" s="16" t="s">
        <v>31</v>
      </c>
      <c r="L27" s="16" t="s">
        <v>31</v>
      </c>
      <c r="M27" s="16" t="s">
        <v>31</v>
      </c>
      <c r="N27" s="16" t="s">
        <v>31</v>
      </c>
      <c r="O27" s="17">
        <v>44344</v>
      </c>
      <c r="P27" s="18" t="s">
        <v>32</v>
      </c>
      <c r="Q27" s="25"/>
      <c r="R27" s="48">
        <v>2.3699999999999999E-2</v>
      </c>
      <c r="S27" s="21">
        <v>44562</v>
      </c>
      <c r="T27" s="21" t="s">
        <v>34</v>
      </c>
      <c r="U27" s="18"/>
      <c r="V27" s="49">
        <v>39378</v>
      </c>
      <c r="W27" s="23"/>
      <c r="X27" s="23"/>
    </row>
    <row r="28" spans="1:24" ht="15" x14ac:dyDescent="0.25">
      <c r="A28" s="10">
        <v>25</v>
      </c>
      <c r="B28" s="11" t="s">
        <v>107</v>
      </c>
      <c r="C28" s="11" t="s">
        <v>108</v>
      </c>
      <c r="D28" s="11" t="s">
        <v>109</v>
      </c>
      <c r="E28" s="12" t="s">
        <v>75</v>
      </c>
      <c r="F28" s="13" t="s">
        <v>76</v>
      </c>
      <c r="G28" s="50">
        <v>0.01</v>
      </c>
      <c r="H28" s="14">
        <v>0.01</v>
      </c>
      <c r="I28" s="16" t="s">
        <v>31</v>
      </c>
      <c r="J28" s="16" t="s">
        <v>31</v>
      </c>
      <c r="K28" s="16" t="s">
        <v>31</v>
      </c>
      <c r="L28" s="16" t="s">
        <v>31</v>
      </c>
      <c r="M28" s="16" t="s">
        <v>31</v>
      </c>
      <c r="N28" s="16" t="s">
        <v>31</v>
      </c>
      <c r="O28" s="17">
        <v>44344</v>
      </c>
      <c r="P28" s="18" t="s">
        <v>32</v>
      </c>
      <c r="Q28" s="25"/>
      <c r="R28" s="48">
        <v>4.7000000000000002E-3</v>
      </c>
      <c r="S28" s="21">
        <v>44414</v>
      </c>
      <c r="T28" s="22" t="s">
        <v>34</v>
      </c>
      <c r="U28" s="18"/>
      <c r="V28" s="49">
        <v>40164</v>
      </c>
      <c r="W28" s="23"/>
      <c r="X28" s="23"/>
    </row>
    <row r="29" spans="1:24" ht="15" x14ac:dyDescent="0.25">
      <c r="A29" s="10">
        <v>26</v>
      </c>
      <c r="B29" s="11" t="s">
        <v>110</v>
      </c>
      <c r="C29" s="11" t="s">
        <v>111</v>
      </c>
      <c r="D29" s="11" t="s">
        <v>112</v>
      </c>
      <c r="E29" s="12" t="s">
        <v>75</v>
      </c>
      <c r="F29" s="13" t="s">
        <v>76</v>
      </c>
      <c r="G29" s="50">
        <v>2.3E-2</v>
      </c>
      <c r="H29" s="14">
        <v>2.3E-2</v>
      </c>
      <c r="I29" s="16" t="s">
        <v>31</v>
      </c>
      <c r="J29" s="16" t="s">
        <v>31</v>
      </c>
      <c r="K29" s="16" t="s">
        <v>31</v>
      </c>
      <c r="L29" s="16" t="s">
        <v>31</v>
      </c>
      <c r="M29" s="16" t="s">
        <v>31</v>
      </c>
      <c r="N29" s="16" t="s">
        <v>31</v>
      </c>
      <c r="O29" s="17">
        <v>44344</v>
      </c>
      <c r="P29" s="18" t="s">
        <v>32</v>
      </c>
      <c r="Q29" s="25"/>
      <c r="R29" s="48">
        <v>2.4199999999999999E-2</v>
      </c>
      <c r="S29" s="21">
        <v>44562</v>
      </c>
      <c r="T29" s="21" t="s">
        <v>34</v>
      </c>
      <c r="U29" s="18"/>
      <c r="V29" s="49">
        <v>39644</v>
      </c>
      <c r="W29" s="23"/>
      <c r="X29" s="23"/>
    </row>
    <row r="30" spans="1:24" ht="15" x14ac:dyDescent="0.25">
      <c r="A30" s="10">
        <v>27</v>
      </c>
      <c r="B30" s="11" t="s">
        <v>113</v>
      </c>
      <c r="C30" s="11" t="s">
        <v>114</v>
      </c>
      <c r="D30" s="11" t="s">
        <v>115</v>
      </c>
      <c r="E30" s="12" t="s">
        <v>75</v>
      </c>
      <c r="F30" s="13" t="s">
        <v>76</v>
      </c>
      <c r="G30" s="50">
        <v>2.7E-2</v>
      </c>
      <c r="H30" s="14">
        <v>2.7E-2</v>
      </c>
      <c r="I30" s="16" t="s">
        <v>31</v>
      </c>
      <c r="J30" s="16" t="s">
        <v>31</v>
      </c>
      <c r="K30" s="16" t="s">
        <v>31</v>
      </c>
      <c r="L30" s="16" t="s">
        <v>31</v>
      </c>
      <c r="M30" s="16" t="s">
        <v>31</v>
      </c>
      <c r="N30" s="16" t="s">
        <v>31</v>
      </c>
      <c r="O30" s="17">
        <v>44344</v>
      </c>
      <c r="P30" s="18" t="s">
        <v>32</v>
      </c>
      <c r="Q30" s="25"/>
      <c r="R30" s="48">
        <v>2.5600000000000001E-2</v>
      </c>
      <c r="S30" s="21">
        <v>44562</v>
      </c>
      <c r="T30" s="21" t="s">
        <v>34</v>
      </c>
      <c r="U30" s="18"/>
      <c r="V30" s="49">
        <v>42016</v>
      </c>
      <c r="W30" s="23"/>
      <c r="X30" s="23"/>
    </row>
    <row r="31" spans="1:24" ht="15" x14ac:dyDescent="0.25">
      <c r="A31" s="10">
        <v>28</v>
      </c>
      <c r="B31" s="11" t="s">
        <v>116</v>
      </c>
      <c r="C31" s="11" t="s">
        <v>117</v>
      </c>
      <c r="D31" s="11" t="s">
        <v>118</v>
      </c>
      <c r="E31" s="12" t="s">
        <v>75</v>
      </c>
      <c r="F31" s="13" t="s">
        <v>76</v>
      </c>
      <c r="G31" s="50">
        <v>2.5999999999999999E-2</v>
      </c>
      <c r="H31" s="14">
        <v>2.5999999999999999E-2</v>
      </c>
      <c r="I31" s="16" t="s">
        <v>31</v>
      </c>
      <c r="J31" s="16" t="s">
        <v>31</v>
      </c>
      <c r="K31" s="16" t="s">
        <v>31</v>
      </c>
      <c r="L31" s="16" t="s">
        <v>31</v>
      </c>
      <c r="M31" s="16" t="s">
        <v>31</v>
      </c>
      <c r="N31" s="16" t="s">
        <v>31</v>
      </c>
      <c r="O31" s="17">
        <v>44344</v>
      </c>
      <c r="P31" s="18" t="s">
        <v>32</v>
      </c>
      <c r="Q31" s="25"/>
      <c r="R31" s="48">
        <v>2.5600000000000001E-2</v>
      </c>
      <c r="S31" s="21">
        <v>44562</v>
      </c>
      <c r="T31" s="21" t="s">
        <v>34</v>
      </c>
      <c r="U31" s="18"/>
      <c r="V31" s="49">
        <v>41598</v>
      </c>
      <c r="W31" s="23"/>
      <c r="X31" s="23"/>
    </row>
    <row r="32" spans="1:24" ht="15" x14ac:dyDescent="0.25">
      <c r="A32" s="10">
        <v>29</v>
      </c>
      <c r="B32" s="11" t="s">
        <v>119</v>
      </c>
      <c r="C32" s="11" t="s">
        <v>120</v>
      </c>
      <c r="D32" s="11" t="s">
        <v>121</v>
      </c>
      <c r="E32" s="12" t="s">
        <v>75</v>
      </c>
      <c r="F32" s="13" t="s">
        <v>76</v>
      </c>
      <c r="G32" s="50">
        <v>8.9999999999999993E-3</v>
      </c>
      <c r="H32" s="14">
        <v>8.9999999999999993E-3</v>
      </c>
      <c r="I32" s="16" t="s">
        <v>31</v>
      </c>
      <c r="J32" s="16" t="s">
        <v>31</v>
      </c>
      <c r="K32" s="16" t="s">
        <v>31</v>
      </c>
      <c r="L32" s="16" t="s">
        <v>31</v>
      </c>
      <c r="M32" s="16" t="s">
        <v>31</v>
      </c>
      <c r="N32" s="16" t="s">
        <v>31</v>
      </c>
      <c r="O32" s="17">
        <v>44344</v>
      </c>
      <c r="P32" s="18" t="s">
        <v>32</v>
      </c>
      <c r="Q32" s="25"/>
      <c r="R32" s="48">
        <v>4.5999999999999999E-3</v>
      </c>
      <c r="S32" s="21">
        <v>44409</v>
      </c>
      <c r="T32" s="22" t="s">
        <v>34</v>
      </c>
      <c r="U32" s="18"/>
      <c r="V32" s="49">
        <v>43796</v>
      </c>
      <c r="W32" s="27"/>
      <c r="X32" s="27"/>
    </row>
    <row r="33" spans="1:24" ht="15" x14ac:dyDescent="0.25">
      <c r="A33" s="10">
        <v>30</v>
      </c>
      <c r="B33" s="11" t="s">
        <v>122</v>
      </c>
      <c r="C33" s="11" t="s">
        <v>123</v>
      </c>
      <c r="D33" s="11" t="s">
        <v>124</v>
      </c>
      <c r="E33" s="12" t="s">
        <v>75</v>
      </c>
      <c r="F33" s="13" t="s">
        <v>76</v>
      </c>
      <c r="G33" s="51" t="s">
        <v>31</v>
      </c>
      <c r="H33" s="16" t="s">
        <v>31</v>
      </c>
      <c r="I33" s="16" t="s">
        <v>31</v>
      </c>
      <c r="J33" s="16" t="s">
        <v>31</v>
      </c>
      <c r="K33" s="16" t="s">
        <v>31</v>
      </c>
      <c r="L33" s="16" t="s">
        <v>31</v>
      </c>
      <c r="M33" s="16" t="s">
        <v>31</v>
      </c>
      <c r="N33" s="16" t="s">
        <v>31</v>
      </c>
      <c r="O33" s="14"/>
      <c r="P33" s="18" t="s">
        <v>295</v>
      </c>
      <c r="Q33" s="25"/>
      <c r="R33" s="48">
        <v>0.01</v>
      </c>
      <c r="S33" s="21">
        <v>44239</v>
      </c>
      <c r="T33" s="21"/>
      <c r="U33" s="18" t="s">
        <v>126</v>
      </c>
      <c r="V33" s="49">
        <v>44028</v>
      </c>
      <c r="W33" s="27"/>
      <c r="X33" s="27"/>
    </row>
    <row r="34" spans="1:24" ht="15" x14ac:dyDescent="0.25">
      <c r="A34" s="10">
        <v>31</v>
      </c>
      <c r="B34" s="11" t="s">
        <v>127</v>
      </c>
      <c r="C34" s="11" t="s">
        <v>128</v>
      </c>
      <c r="D34" s="11" t="s">
        <v>129</v>
      </c>
      <c r="E34" s="12" t="s">
        <v>75</v>
      </c>
      <c r="F34" s="13" t="s">
        <v>76</v>
      </c>
      <c r="G34" s="52" t="s">
        <v>31</v>
      </c>
      <c r="H34" s="16" t="s">
        <v>31</v>
      </c>
      <c r="I34" s="16" t="s">
        <v>31</v>
      </c>
      <c r="J34" s="16" t="s">
        <v>31</v>
      </c>
      <c r="K34" s="16" t="s">
        <v>31</v>
      </c>
      <c r="L34" s="16" t="s">
        <v>31</v>
      </c>
      <c r="M34" s="16" t="s">
        <v>31</v>
      </c>
      <c r="N34" s="16" t="s">
        <v>31</v>
      </c>
      <c r="O34" s="29"/>
      <c r="P34" s="18" t="s">
        <v>130</v>
      </c>
      <c r="Q34" s="24"/>
      <c r="R34" s="48">
        <v>0.02</v>
      </c>
      <c r="S34" s="21">
        <v>44562</v>
      </c>
      <c r="T34" s="22" t="s">
        <v>279</v>
      </c>
      <c r="U34" s="18" t="s">
        <v>126</v>
      </c>
      <c r="V34" s="49">
        <v>44384</v>
      </c>
      <c r="W34" s="27"/>
      <c r="X34" s="27"/>
    </row>
    <row r="35" spans="1:24" ht="15" x14ac:dyDescent="0.25">
      <c r="A35" s="10">
        <v>32</v>
      </c>
      <c r="B35" s="11" t="s">
        <v>131</v>
      </c>
      <c r="C35" s="11" t="s">
        <v>132</v>
      </c>
      <c r="D35" s="11" t="s">
        <v>133</v>
      </c>
      <c r="E35" s="12" t="s">
        <v>134</v>
      </c>
      <c r="F35" s="13" t="s">
        <v>76</v>
      </c>
      <c r="G35" s="50">
        <v>3.1E-2</v>
      </c>
      <c r="H35" s="14">
        <v>3.1E-2</v>
      </c>
      <c r="I35" s="16" t="s">
        <v>31</v>
      </c>
      <c r="J35" s="16" t="s">
        <v>31</v>
      </c>
      <c r="K35" s="16" t="s">
        <v>31</v>
      </c>
      <c r="L35" s="16" t="s">
        <v>31</v>
      </c>
      <c r="M35" s="16" t="s">
        <v>31</v>
      </c>
      <c r="N35" s="16" t="s">
        <v>31</v>
      </c>
      <c r="O35" s="17">
        <v>44344</v>
      </c>
      <c r="P35" s="18" t="s">
        <v>32</v>
      </c>
      <c r="Q35" s="25"/>
      <c r="R35" s="48">
        <v>1.4500000000000001E-2</v>
      </c>
      <c r="S35" s="21">
        <v>44562</v>
      </c>
      <c r="T35" s="21" t="s">
        <v>34</v>
      </c>
      <c r="U35" s="18"/>
      <c r="V35" s="49">
        <v>40780</v>
      </c>
      <c r="W35" s="23"/>
      <c r="X35" s="23"/>
    </row>
    <row r="36" spans="1:24" ht="15" x14ac:dyDescent="0.25">
      <c r="A36" s="10">
        <v>33</v>
      </c>
      <c r="B36" s="11" t="s">
        <v>135</v>
      </c>
      <c r="C36" s="11" t="s">
        <v>136</v>
      </c>
      <c r="D36" s="11" t="s">
        <v>137</v>
      </c>
      <c r="E36" s="12" t="s">
        <v>134</v>
      </c>
      <c r="F36" s="13" t="s">
        <v>76</v>
      </c>
      <c r="G36" s="50">
        <v>2.5999999999999999E-2</v>
      </c>
      <c r="H36" s="14">
        <v>2.5999999999999999E-2</v>
      </c>
      <c r="I36" s="16" t="s">
        <v>31</v>
      </c>
      <c r="J36" s="16" t="s">
        <v>31</v>
      </c>
      <c r="K36" s="16" t="s">
        <v>31</v>
      </c>
      <c r="L36" s="16" t="s">
        <v>31</v>
      </c>
      <c r="M36" s="16" t="s">
        <v>31</v>
      </c>
      <c r="N36" s="16" t="s">
        <v>31</v>
      </c>
      <c r="O36" s="17">
        <v>44344</v>
      </c>
      <c r="P36" s="18" t="s">
        <v>32</v>
      </c>
      <c r="Q36" s="25"/>
      <c r="R36" s="48">
        <v>2.29E-2</v>
      </c>
      <c r="S36" s="21">
        <v>44562</v>
      </c>
      <c r="T36" s="21" t="s">
        <v>34</v>
      </c>
      <c r="U36" s="18"/>
      <c r="V36" s="49">
        <v>39738</v>
      </c>
      <c r="W36" s="23"/>
      <c r="X36" s="23"/>
    </row>
    <row r="37" spans="1:24" ht="15" x14ac:dyDescent="0.25">
      <c r="A37" s="10">
        <v>34</v>
      </c>
      <c r="B37" s="11" t="s">
        <v>138</v>
      </c>
      <c r="C37" s="11" t="s">
        <v>139</v>
      </c>
      <c r="D37" s="11" t="s">
        <v>140</v>
      </c>
      <c r="E37" s="12" t="s">
        <v>134</v>
      </c>
      <c r="F37" s="13" t="s">
        <v>76</v>
      </c>
      <c r="G37" s="50">
        <v>2.7E-2</v>
      </c>
      <c r="H37" s="14">
        <v>2.7E-2</v>
      </c>
      <c r="I37" s="16" t="s">
        <v>31</v>
      </c>
      <c r="J37" s="16" t="s">
        <v>31</v>
      </c>
      <c r="K37" s="16" t="s">
        <v>31</v>
      </c>
      <c r="L37" s="16" t="s">
        <v>31</v>
      </c>
      <c r="M37" s="16" t="s">
        <v>31</v>
      </c>
      <c r="N37" s="16" t="s">
        <v>31</v>
      </c>
      <c r="O37" s="17">
        <v>44344</v>
      </c>
      <c r="P37" s="18" t="s">
        <v>32</v>
      </c>
      <c r="Q37" s="25"/>
      <c r="R37" s="48">
        <v>2.5000000000000001E-2</v>
      </c>
      <c r="S37" s="21">
        <v>44562</v>
      </c>
      <c r="T37" s="21" t="s">
        <v>34</v>
      </c>
      <c r="U37" s="18"/>
      <c r="V37" s="49">
        <v>42774</v>
      </c>
      <c r="W37" s="23"/>
      <c r="X37" s="23"/>
    </row>
    <row r="38" spans="1:24" ht="15" x14ac:dyDescent="0.25">
      <c r="A38" s="10">
        <v>35</v>
      </c>
      <c r="B38" s="11" t="s">
        <v>141</v>
      </c>
      <c r="C38" s="11" t="s">
        <v>142</v>
      </c>
      <c r="D38" s="11" t="s">
        <v>143</v>
      </c>
      <c r="E38" s="12" t="s">
        <v>134</v>
      </c>
      <c r="F38" s="13" t="s">
        <v>76</v>
      </c>
      <c r="G38" s="50">
        <v>2.1000000000000001E-2</v>
      </c>
      <c r="H38" s="14">
        <v>2.1000000000000001E-2</v>
      </c>
      <c r="I38" s="16" t="s">
        <v>31</v>
      </c>
      <c r="J38" s="16" t="s">
        <v>31</v>
      </c>
      <c r="K38" s="16" t="s">
        <v>31</v>
      </c>
      <c r="L38" s="16" t="s">
        <v>31</v>
      </c>
      <c r="M38" s="16" t="s">
        <v>31</v>
      </c>
      <c r="N38" s="16" t="s">
        <v>31</v>
      </c>
      <c r="O38" s="17">
        <v>44344</v>
      </c>
      <c r="P38" s="18" t="s">
        <v>32</v>
      </c>
      <c r="Q38" s="25"/>
      <c r="R38" s="48">
        <v>2.23E-2</v>
      </c>
      <c r="S38" s="21">
        <v>44562</v>
      </c>
      <c r="T38" s="21" t="s">
        <v>34</v>
      </c>
      <c r="U38" s="18"/>
      <c r="V38" s="49">
        <v>42263</v>
      </c>
      <c r="W38" s="23"/>
      <c r="X38" s="23"/>
    </row>
    <row r="39" spans="1:24" ht="15" x14ac:dyDescent="0.25">
      <c r="A39" s="10">
        <v>36</v>
      </c>
      <c r="B39" s="11" t="s">
        <v>144</v>
      </c>
      <c r="C39" s="11" t="s">
        <v>145</v>
      </c>
      <c r="D39" s="11" t="s">
        <v>146</v>
      </c>
      <c r="E39" s="12" t="s">
        <v>134</v>
      </c>
      <c r="F39" s="13" t="s">
        <v>76</v>
      </c>
      <c r="G39" s="50">
        <v>1.7000000000000001E-2</v>
      </c>
      <c r="H39" s="14">
        <v>1.7000000000000001E-2</v>
      </c>
      <c r="I39" s="16" t="s">
        <v>31</v>
      </c>
      <c r="J39" s="16" t="s">
        <v>31</v>
      </c>
      <c r="K39" s="16" t="s">
        <v>31</v>
      </c>
      <c r="L39" s="16" t="s">
        <v>31</v>
      </c>
      <c r="M39" s="16" t="s">
        <v>31</v>
      </c>
      <c r="N39" s="16" t="s">
        <v>31</v>
      </c>
      <c r="O39" s="17">
        <v>44344</v>
      </c>
      <c r="P39" s="18" t="s">
        <v>32</v>
      </c>
      <c r="Q39" s="25"/>
      <c r="R39" s="48">
        <v>1.4200000000000001E-2</v>
      </c>
      <c r="S39" s="21">
        <v>44562</v>
      </c>
      <c r="T39" s="21" t="s">
        <v>34</v>
      </c>
      <c r="U39" s="18"/>
      <c r="V39" s="49">
        <v>39925</v>
      </c>
      <c r="W39" s="23"/>
      <c r="X39" s="23"/>
    </row>
    <row r="40" spans="1:24" ht="15" x14ac:dyDescent="0.25">
      <c r="A40" s="10">
        <v>37</v>
      </c>
      <c r="B40" s="11" t="s">
        <v>147</v>
      </c>
      <c r="C40" s="11" t="s">
        <v>148</v>
      </c>
      <c r="D40" s="11" t="s">
        <v>149</v>
      </c>
      <c r="E40" s="12" t="s">
        <v>134</v>
      </c>
      <c r="F40" s="13" t="s">
        <v>76</v>
      </c>
      <c r="G40" s="50">
        <v>1.7000000000000001E-2</v>
      </c>
      <c r="H40" s="14">
        <v>1.7000000000000001E-2</v>
      </c>
      <c r="I40" s="16" t="s">
        <v>31</v>
      </c>
      <c r="J40" s="16" t="s">
        <v>31</v>
      </c>
      <c r="K40" s="16" t="s">
        <v>31</v>
      </c>
      <c r="L40" s="16" t="s">
        <v>31</v>
      </c>
      <c r="M40" s="16" t="s">
        <v>31</v>
      </c>
      <c r="N40" s="16" t="s">
        <v>31</v>
      </c>
      <c r="O40" s="17">
        <v>44344</v>
      </c>
      <c r="P40" s="18" t="s">
        <v>32</v>
      </c>
      <c r="Q40" s="25"/>
      <c r="R40" s="48">
        <v>1.04E-2</v>
      </c>
      <c r="S40" s="21">
        <v>44562</v>
      </c>
      <c r="T40" s="21" t="s">
        <v>34</v>
      </c>
      <c r="U40" s="18"/>
      <c r="V40" s="49">
        <v>40921</v>
      </c>
      <c r="W40" s="23"/>
      <c r="X40" s="23"/>
    </row>
    <row r="41" spans="1:24" ht="15" x14ac:dyDescent="0.25">
      <c r="A41" s="10">
        <v>38</v>
      </c>
      <c r="B41" s="11" t="s">
        <v>150</v>
      </c>
      <c r="C41" s="11" t="s">
        <v>151</v>
      </c>
      <c r="D41" s="11" t="s">
        <v>152</v>
      </c>
      <c r="E41" s="12" t="s">
        <v>153</v>
      </c>
      <c r="F41" s="13" t="s">
        <v>30</v>
      </c>
      <c r="G41" s="50">
        <v>0.03</v>
      </c>
      <c r="H41" s="14">
        <v>3.1E-2</v>
      </c>
      <c r="I41" s="14">
        <v>2.9000000000000001E-2</v>
      </c>
      <c r="J41" s="16" t="s">
        <v>31</v>
      </c>
      <c r="K41" s="14">
        <v>2.1999999999999999E-2</v>
      </c>
      <c r="L41" s="16" t="s">
        <v>31</v>
      </c>
      <c r="M41" s="16" t="s">
        <v>31</v>
      </c>
      <c r="N41" s="16" t="s">
        <v>31</v>
      </c>
      <c r="O41" s="17">
        <v>44344</v>
      </c>
      <c r="P41" s="18" t="s">
        <v>32</v>
      </c>
      <c r="Q41" s="25"/>
      <c r="R41" s="48">
        <v>2.6200000000000001E-2</v>
      </c>
      <c r="S41" s="21">
        <v>44562</v>
      </c>
      <c r="T41" s="21" t="s">
        <v>34</v>
      </c>
      <c r="U41" s="18"/>
      <c r="V41" s="49">
        <v>36685</v>
      </c>
      <c r="W41" s="27"/>
      <c r="X41" s="27"/>
    </row>
    <row r="42" spans="1:24" ht="15" x14ac:dyDescent="0.25">
      <c r="A42" s="10">
        <v>39</v>
      </c>
      <c r="B42" s="11" t="s">
        <v>154</v>
      </c>
      <c r="C42" s="11" t="s">
        <v>155</v>
      </c>
      <c r="D42" s="11" t="s">
        <v>156</v>
      </c>
      <c r="E42" s="12" t="s">
        <v>153</v>
      </c>
      <c r="F42" s="13" t="s">
        <v>30</v>
      </c>
      <c r="G42" s="50">
        <v>0.03</v>
      </c>
      <c r="H42" s="14">
        <v>3.1E-2</v>
      </c>
      <c r="I42" s="16" t="s">
        <v>31</v>
      </c>
      <c r="J42" s="16" t="s">
        <v>31</v>
      </c>
      <c r="K42" s="14">
        <v>2.4E-2</v>
      </c>
      <c r="L42" s="16" t="s">
        <v>31</v>
      </c>
      <c r="M42" s="16" t="s">
        <v>31</v>
      </c>
      <c r="N42" s="16" t="s">
        <v>31</v>
      </c>
      <c r="O42" s="17">
        <v>44344</v>
      </c>
      <c r="P42" s="18" t="s">
        <v>32</v>
      </c>
      <c r="Q42" s="25"/>
      <c r="R42" s="48">
        <v>2.6200000000000001E-2</v>
      </c>
      <c r="S42" s="21">
        <v>44562</v>
      </c>
      <c r="T42" s="21" t="s">
        <v>34</v>
      </c>
      <c r="U42" s="18"/>
      <c r="V42" s="49">
        <v>38106</v>
      </c>
      <c r="W42" s="27"/>
      <c r="X42" s="27"/>
    </row>
    <row r="43" spans="1:24" ht="15" x14ac:dyDescent="0.25">
      <c r="A43" s="10">
        <v>40</v>
      </c>
      <c r="B43" s="11" t="s">
        <v>157</v>
      </c>
      <c r="C43" s="11" t="s">
        <v>158</v>
      </c>
      <c r="D43" s="11" t="s">
        <v>159</v>
      </c>
      <c r="E43" s="12" t="s">
        <v>153</v>
      </c>
      <c r="F43" s="13" t="s">
        <v>30</v>
      </c>
      <c r="G43" s="50">
        <v>2.3E-2</v>
      </c>
      <c r="H43" s="14">
        <v>2.3E-2</v>
      </c>
      <c r="I43" s="16" t="s">
        <v>31</v>
      </c>
      <c r="J43" s="16" t="s">
        <v>31</v>
      </c>
      <c r="K43" s="14">
        <v>2.3E-2</v>
      </c>
      <c r="L43" s="16" t="s">
        <v>31</v>
      </c>
      <c r="M43" s="16" t="s">
        <v>31</v>
      </c>
      <c r="N43" s="16" t="s">
        <v>31</v>
      </c>
      <c r="O43" s="17">
        <v>44344</v>
      </c>
      <c r="P43" s="18" t="s">
        <v>32</v>
      </c>
      <c r="Q43" s="25"/>
      <c r="R43" s="48">
        <v>2.23E-2</v>
      </c>
      <c r="S43" s="21">
        <v>44562</v>
      </c>
      <c r="T43" s="21" t="s">
        <v>34</v>
      </c>
      <c r="U43" s="18"/>
      <c r="V43" s="49">
        <v>37378</v>
      </c>
      <c r="W43" s="27"/>
      <c r="X43" s="27"/>
    </row>
    <row r="44" spans="1:24" ht="15" x14ac:dyDescent="0.25">
      <c r="A44" s="10">
        <v>41</v>
      </c>
      <c r="B44" s="11" t="s">
        <v>160</v>
      </c>
      <c r="C44" s="11" t="s">
        <v>161</v>
      </c>
      <c r="D44" s="11" t="s">
        <v>162</v>
      </c>
      <c r="E44" s="12" t="s">
        <v>153</v>
      </c>
      <c r="F44" s="13" t="s">
        <v>30</v>
      </c>
      <c r="G44" s="50">
        <v>1.6E-2</v>
      </c>
      <c r="H44" s="14">
        <v>1.6E-2</v>
      </c>
      <c r="I44" s="16" t="s">
        <v>31</v>
      </c>
      <c r="J44" s="16" t="s">
        <v>31</v>
      </c>
      <c r="K44" s="14">
        <v>1.6E-2</v>
      </c>
      <c r="L44" s="16" t="s">
        <v>31</v>
      </c>
      <c r="M44" s="16" t="s">
        <v>31</v>
      </c>
      <c r="N44" s="16" t="s">
        <v>31</v>
      </c>
      <c r="O44" s="17">
        <v>44344</v>
      </c>
      <c r="P44" s="18" t="s">
        <v>32</v>
      </c>
      <c r="Q44" s="25"/>
      <c r="R44" s="48">
        <v>1.2800000000000001E-2</v>
      </c>
      <c r="S44" s="21">
        <v>44562</v>
      </c>
      <c r="T44" s="21" t="s">
        <v>34</v>
      </c>
      <c r="U44" s="18"/>
      <c r="V44" s="49">
        <v>37778</v>
      </c>
      <c r="W44" s="27"/>
      <c r="X44" s="27"/>
    </row>
    <row r="45" spans="1:24" ht="15" x14ac:dyDescent="0.25">
      <c r="A45" s="10">
        <v>42</v>
      </c>
      <c r="B45" s="11" t="s">
        <v>163</v>
      </c>
      <c r="C45" s="11" t="s">
        <v>164</v>
      </c>
      <c r="D45" s="11" t="s">
        <v>165</v>
      </c>
      <c r="E45" s="12" t="s">
        <v>153</v>
      </c>
      <c r="F45" s="13" t="s">
        <v>30</v>
      </c>
      <c r="G45" s="50">
        <v>2.5000000000000001E-2</v>
      </c>
      <c r="H45" s="14">
        <v>2.5000000000000001E-2</v>
      </c>
      <c r="I45" s="16">
        <v>2.5000000000000001E-2</v>
      </c>
      <c r="J45" s="16" t="s">
        <v>31</v>
      </c>
      <c r="K45" s="16">
        <v>2.1000000000000001E-2</v>
      </c>
      <c r="L45" s="16" t="s">
        <v>31</v>
      </c>
      <c r="M45" s="16" t="s">
        <v>31</v>
      </c>
      <c r="N45" s="16" t="s">
        <v>31</v>
      </c>
      <c r="O45" s="17">
        <v>44344</v>
      </c>
      <c r="P45" s="18" t="s">
        <v>32</v>
      </c>
      <c r="Q45" s="25"/>
      <c r="R45" s="48">
        <v>2.3199999999999998E-2</v>
      </c>
      <c r="S45" s="21">
        <v>44562</v>
      </c>
      <c r="T45" s="21" t="s">
        <v>34</v>
      </c>
      <c r="U45" s="18"/>
      <c r="V45" s="49">
        <v>38558</v>
      </c>
      <c r="W45" s="27"/>
      <c r="X45" s="27"/>
    </row>
    <row r="46" spans="1:24" ht="15" x14ac:dyDescent="0.25">
      <c r="A46" s="10">
        <v>43</v>
      </c>
      <c r="B46" s="11" t="s">
        <v>166</v>
      </c>
      <c r="C46" s="11" t="s">
        <v>167</v>
      </c>
      <c r="D46" s="11" t="s">
        <v>168</v>
      </c>
      <c r="E46" s="12" t="s">
        <v>169</v>
      </c>
      <c r="F46" s="13" t="s">
        <v>76</v>
      </c>
      <c r="G46" s="50">
        <v>0</v>
      </c>
      <c r="H46" s="14"/>
      <c r="I46" s="14"/>
      <c r="J46" s="16"/>
      <c r="K46" s="14"/>
      <c r="L46" s="14"/>
      <c r="M46" s="14"/>
      <c r="N46" s="14"/>
      <c r="O46" s="17">
        <v>44344</v>
      </c>
      <c r="P46" s="18" t="s">
        <v>32</v>
      </c>
      <c r="Q46" s="25"/>
      <c r="R46" s="48">
        <v>1.6999999999999999E-3</v>
      </c>
      <c r="S46" s="21">
        <v>44562</v>
      </c>
      <c r="T46" s="22" t="s">
        <v>34</v>
      </c>
      <c r="U46" s="21"/>
      <c r="V46" s="49">
        <v>43812</v>
      </c>
      <c r="W46" s="27"/>
      <c r="X46" s="27"/>
    </row>
    <row r="47" spans="1:24" ht="15" x14ac:dyDescent="0.25">
      <c r="A47" s="10">
        <v>44</v>
      </c>
      <c r="B47" s="11" t="s">
        <v>170</v>
      </c>
      <c r="C47" s="11" t="s">
        <v>171</v>
      </c>
      <c r="D47" s="11" t="s">
        <v>172</v>
      </c>
      <c r="E47" s="12" t="s">
        <v>169</v>
      </c>
      <c r="F47" s="13" t="s">
        <v>76</v>
      </c>
      <c r="G47" s="50">
        <v>2E-3</v>
      </c>
      <c r="H47" s="14"/>
      <c r="I47" s="14"/>
      <c r="J47" s="16"/>
      <c r="K47" s="14"/>
      <c r="L47" s="14"/>
      <c r="M47" s="14"/>
      <c r="N47" s="14"/>
      <c r="O47" s="17">
        <v>44344</v>
      </c>
      <c r="P47" s="18" t="s">
        <v>32</v>
      </c>
      <c r="Q47" s="25"/>
      <c r="R47" s="48">
        <v>2.8E-3</v>
      </c>
      <c r="S47" s="21">
        <v>44562</v>
      </c>
      <c r="T47" s="22" t="s">
        <v>34</v>
      </c>
      <c r="U47" s="21"/>
      <c r="V47" s="49">
        <v>43798</v>
      </c>
      <c r="W47" s="27"/>
      <c r="X47" s="27"/>
    </row>
    <row r="48" spans="1:24" ht="15" x14ac:dyDescent="0.25">
      <c r="A48" s="10">
        <v>45</v>
      </c>
      <c r="B48" s="11" t="s">
        <v>173</v>
      </c>
      <c r="C48" s="11" t="s">
        <v>174</v>
      </c>
      <c r="D48" s="11" t="s">
        <v>175</v>
      </c>
      <c r="E48" s="12" t="s">
        <v>169</v>
      </c>
      <c r="F48" s="13" t="s">
        <v>76</v>
      </c>
      <c r="G48" s="50">
        <v>2E-3</v>
      </c>
      <c r="H48" s="14"/>
      <c r="I48" s="14"/>
      <c r="J48" s="16"/>
      <c r="K48" s="14"/>
      <c r="L48" s="14"/>
      <c r="M48" s="14"/>
      <c r="N48" s="14"/>
      <c r="O48" s="17">
        <v>44344</v>
      </c>
      <c r="P48" s="18" t="s">
        <v>32</v>
      </c>
      <c r="Q48" s="25"/>
      <c r="R48" s="48">
        <v>4.7000000000000002E-3</v>
      </c>
      <c r="S48" s="21">
        <v>44562</v>
      </c>
      <c r="T48" s="22" t="s">
        <v>34</v>
      </c>
      <c r="U48" s="21"/>
      <c r="V48" s="49">
        <v>43798</v>
      </c>
      <c r="W48" s="27"/>
      <c r="X48" s="27"/>
    </row>
    <row r="49" spans="1:24" ht="15" x14ac:dyDescent="0.25">
      <c r="A49" s="10">
        <v>46</v>
      </c>
      <c r="B49" s="11" t="s">
        <v>176</v>
      </c>
      <c r="C49" s="11" t="s">
        <v>177</v>
      </c>
      <c r="D49" s="11" t="s">
        <v>178</v>
      </c>
      <c r="E49" s="12" t="s">
        <v>169</v>
      </c>
      <c r="F49" s="13" t="s">
        <v>76</v>
      </c>
      <c r="G49" s="50">
        <v>3.0000000000000001E-3</v>
      </c>
      <c r="H49" s="14"/>
      <c r="I49" s="14"/>
      <c r="J49" s="16"/>
      <c r="K49" s="14"/>
      <c r="L49" s="14"/>
      <c r="M49" s="14"/>
      <c r="N49" s="14"/>
      <c r="O49" s="17">
        <v>44344</v>
      </c>
      <c r="P49" s="18" t="s">
        <v>32</v>
      </c>
      <c r="Q49" s="25"/>
      <c r="R49" s="48">
        <v>4.7000000000000002E-3</v>
      </c>
      <c r="S49" s="21">
        <v>44562</v>
      </c>
      <c r="T49" s="22" t="s">
        <v>34</v>
      </c>
      <c r="U49" s="21"/>
      <c r="V49" s="49">
        <v>43798</v>
      </c>
      <c r="W49" s="27"/>
      <c r="X49" s="27"/>
    </row>
    <row r="50" spans="1:24" ht="15" x14ac:dyDescent="0.25">
      <c r="A50" s="10">
        <v>47</v>
      </c>
      <c r="B50" s="11" t="s">
        <v>179</v>
      </c>
      <c r="C50" s="11" t="s">
        <v>180</v>
      </c>
      <c r="D50" s="11" t="s">
        <v>181</v>
      </c>
      <c r="E50" s="12" t="s">
        <v>169</v>
      </c>
      <c r="F50" s="13" t="s">
        <v>76</v>
      </c>
      <c r="G50" s="50">
        <v>3.0000000000000001E-3</v>
      </c>
      <c r="H50" s="14"/>
      <c r="I50" s="14"/>
      <c r="J50" s="16"/>
      <c r="K50" s="14"/>
      <c r="L50" s="14"/>
      <c r="M50" s="14"/>
      <c r="N50" s="14"/>
      <c r="O50" s="17">
        <v>44344</v>
      </c>
      <c r="P50" s="18" t="s">
        <v>32</v>
      </c>
      <c r="Q50" s="25"/>
      <c r="R50" s="48">
        <v>4.5999999999999999E-3</v>
      </c>
      <c r="S50" s="21">
        <v>44562</v>
      </c>
      <c r="T50" s="22" t="s">
        <v>34</v>
      </c>
      <c r="U50" s="21"/>
      <c r="V50" s="49">
        <v>43798</v>
      </c>
      <c r="W50" s="27"/>
      <c r="X50" s="27"/>
    </row>
    <row r="51" spans="1:24" ht="15" x14ac:dyDescent="0.25">
      <c r="A51" s="10">
        <v>48</v>
      </c>
      <c r="B51" s="11" t="s">
        <v>182</v>
      </c>
      <c r="C51" s="11" t="s">
        <v>183</v>
      </c>
      <c r="D51" s="11" t="s">
        <v>184</v>
      </c>
      <c r="E51" s="12" t="s">
        <v>169</v>
      </c>
      <c r="F51" s="13" t="s">
        <v>76</v>
      </c>
      <c r="G51" s="50">
        <v>3.0000000000000001E-3</v>
      </c>
      <c r="H51" s="14"/>
      <c r="I51" s="14"/>
      <c r="J51" s="16"/>
      <c r="K51" s="14"/>
      <c r="L51" s="14"/>
      <c r="M51" s="14"/>
      <c r="N51" s="14"/>
      <c r="O51" s="17">
        <v>44344</v>
      </c>
      <c r="P51" s="18" t="s">
        <v>32</v>
      </c>
      <c r="Q51" s="25"/>
      <c r="R51" s="48">
        <v>4.4000000000000003E-3</v>
      </c>
      <c r="S51" s="21">
        <v>44562</v>
      </c>
      <c r="T51" s="22" t="s">
        <v>34</v>
      </c>
      <c r="U51" s="21"/>
      <c r="V51" s="49">
        <v>43798</v>
      </c>
      <c r="W51" s="27"/>
      <c r="X51" s="27"/>
    </row>
    <row r="52" spans="1:24" ht="15" x14ac:dyDescent="0.25">
      <c r="A52" s="10">
        <v>49</v>
      </c>
      <c r="B52" s="11" t="s">
        <v>185</v>
      </c>
      <c r="C52" s="11" t="s">
        <v>186</v>
      </c>
      <c r="D52" s="11" t="s">
        <v>187</v>
      </c>
      <c r="E52" s="12" t="s">
        <v>169</v>
      </c>
      <c r="F52" s="13" t="s">
        <v>76</v>
      </c>
      <c r="G52" s="50">
        <v>3.0000000000000001E-3</v>
      </c>
      <c r="H52" s="14"/>
      <c r="I52" s="14"/>
      <c r="J52" s="16"/>
      <c r="K52" s="14"/>
      <c r="L52" s="14"/>
      <c r="M52" s="14"/>
      <c r="N52" s="14"/>
      <c r="O52" s="17">
        <v>44344</v>
      </c>
      <c r="P52" s="18" t="s">
        <v>32</v>
      </c>
      <c r="Q52" s="25"/>
      <c r="R52" s="48">
        <v>3.8E-3</v>
      </c>
      <c r="S52" s="21">
        <v>44562</v>
      </c>
      <c r="T52" s="22" t="s">
        <v>34</v>
      </c>
      <c r="U52" s="21"/>
      <c r="V52" s="49">
        <v>43798</v>
      </c>
      <c r="W52" s="27"/>
      <c r="X52" s="27"/>
    </row>
    <row r="53" spans="1:24" ht="15" x14ac:dyDescent="0.25">
      <c r="A53" s="10">
        <v>50</v>
      </c>
      <c r="B53" s="11" t="s">
        <v>188</v>
      </c>
      <c r="C53" s="11" t="s">
        <v>189</v>
      </c>
      <c r="D53" s="11" t="s">
        <v>190</v>
      </c>
      <c r="E53" s="12" t="s">
        <v>169</v>
      </c>
      <c r="F53" s="13" t="s">
        <v>76</v>
      </c>
      <c r="G53" s="50">
        <v>2E-3</v>
      </c>
      <c r="H53" s="14"/>
      <c r="I53" s="14"/>
      <c r="J53" s="16"/>
      <c r="K53" s="14"/>
      <c r="L53" s="14"/>
      <c r="M53" s="14"/>
      <c r="N53" s="14"/>
      <c r="O53" s="17">
        <v>44344</v>
      </c>
      <c r="P53" s="18" t="s">
        <v>32</v>
      </c>
      <c r="Q53" s="25"/>
      <c r="R53" s="48">
        <v>3.8E-3</v>
      </c>
      <c r="S53" s="21">
        <v>44562</v>
      </c>
      <c r="T53" s="22" t="s">
        <v>34</v>
      </c>
      <c r="U53" s="21"/>
      <c r="V53" s="49">
        <v>43798</v>
      </c>
      <c r="W53" s="27"/>
      <c r="X53" s="27"/>
    </row>
    <row r="54" spans="1:24" ht="15" x14ac:dyDescent="0.25">
      <c r="A54" s="10">
        <v>51</v>
      </c>
      <c r="B54" s="11" t="s">
        <v>191</v>
      </c>
      <c r="C54" s="11" t="s">
        <v>192</v>
      </c>
      <c r="D54" s="11" t="s">
        <v>193</v>
      </c>
      <c r="E54" s="12" t="s">
        <v>169</v>
      </c>
      <c r="F54" s="13" t="s">
        <v>76</v>
      </c>
      <c r="G54" s="50">
        <v>0</v>
      </c>
      <c r="H54" s="14"/>
      <c r="I54" s="14"/>
      <c r="J54" s="16"/>
      <c r="K54" s="14"/>
      <c r="L54" s="14"/>
      <c r="M54" s="14"/>
      <c r="N54" s="14"/>
      <c r="O54" s="17">
        <v>44344</v>
      </c>
      <c r="P54" s="18" t="s">
        <v>32</v>
      </c>
      <c r="Q54" s="25"/>
      <c r="R54" s="48">
        <v>3.2000000000000002E-3</v>
      </c>
      <c r="S54" s="21">
        <v>44562</v>
      </c>
      <c r="T54" s="22" t="s">
        <v>34</v>
      </c>
      <c r="U54" s="21"/>
      <c r="V54" s="49">
        <v>43803</v>
      </c>
      <c r="W54" s="27"/>
      <c r="X54" s="27"/>
    </row>
    <row r="55" spans="1:24" ht="15" x14ac:dyDescent="0.25">
      <c r="A55" s="10">
        <v>52</v>
      </c>
      <c r="B55" s="1" t="s">
        <v>194</v>
      </c>
      <c r="C55" s="11" t="s">
        <v>195</v>
      </c>
      <c r="D55" s="11" t="s">
        <v>196</v>
      </c>
      <c r="E55" s="12" t="s">
        <v>169</v>
      </c>
      <c r="F55" s="13" t="s">
        <v>76</v>
      </c>
      <c r="G55" s="53" t="s">
        <v>31</v>
      </c>
      <c r="H55" s="29"/>
      <c r="I55" s="30"/>
      <c r="J55" s="16"/>
      <c r="K55" s="30"/>
      <c r="L55" s="30"/>
      <c r="M55" s="30"/>
      <c r="N55" s="30"/>
      <c r="O55" s="30"/>
      <c r="P55" s="18" t="s">
        <v>130</v>
      </c>
      <c r="Q55" s="31"/>
      <c r="R55" s="48">
        <v>3.2000000000000002E-3</v>
      </c>
      <c r="S55" s="21">
        <v>44562</v>
      </c>
      <c r="T55" s="21" t="s">
        <v>34</v>
      </c>
      <c r="U55" s="18" t="s">
        <v>126</v>
      </c>
      <c r="V55" s="49">
        <v>44292</v>
      </c>
      <c r="W55" s="27"/>
      <c r="X55" s="32"/>
    </row>
    <row r="57" spans="1:24" ht="14.25" customHeight="1" x14ac:dyDescent="0.2">
      <c r="D57" s="99" t="s">
        <v>212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24" ht="14.25" customHeight="1" x14ac:dyDescent="0.2">
      <c r="C58" s="33" t="s">
        <v>33</v>
      </c>
      <c r="D58" s="95" t="s">
        <v>213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</row>
    <row r="59" spans="1:24" ht="20.25" customHeight="1" x14ac:dyDescent="0.2">
      <c r="C59" s="33"/>
      <c r="D59" s="95" t="s">
        <v>297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</row>
    <row r="60" spans="1:24" x14ac:dyDescent="0.2">
      <c r="C60" s="33"/>
      <c r="D60" s="95" t="s">
        <v>284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</row>
    <row r="61" spans="1:24" ht="14.25" customHeight="1" x14ac:dyDescent="0.2">
      <c r="C61" s="33" t="s">
        <v>199</v>
      </c>
      <c r="D61" s="95" t="s">
        <v>200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</row>
    <row r="62" spans="1:24" ht="14.25" customHeight="1" x14ac:dyDescent="0.2">
      <c r="C62" s="33" t="s">
        <v>31</v>
      </c>
      <c r="D62" s="95" t="s">
        <v>283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</row>
    <row r="63" spans="1:24" ht="20.25" customHeight="1" x14ac:dyDescent="0.2">
      <c r="C63" s="33"/>
      <c r="D63" s="95" t="s">
        <v>296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</row>
    <row r="64" spans="1:24" ht="14.25" customHeight="1" x14ac:dyDescent="0.2">
      <c r="C64" s="33"/>
      <c r="D64" s="95" t="s">
        <v>298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</row>
    <row r="65" spans="3:22" ht="14.25" customHeight="1" x14ac:dyDescent="0.2">
      <c r="C65" s="33" t="s">
        <v>34</v>
      </c>
      <c r="D65" s="95" t="s">
        <v>293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</row>
    <row r="66" spans="3:22" ht="14.25" customHeight="1" x14ac:dyDescent="0.2">
      <c r="C66" s="33" t="s">
        <v>279</v>
      </c>
      <c r="D66" s="95" t="s">
        <v>280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</row>
    <row r="67" spans="3:22" ht="14.25" customHeight="1" x14ac:dyDescent="0.2">
      <c r="C67" s="33" t="s">
        <v>205</v>
      </c>
      <c r="D67" s="95" t="s">
        <v>206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</row>
  </sheetData>
  <mergeCells count="14">
    <mergeCell ref="D66:V66"/>
    <mergeCell ref="D67:V67"/>
    <mergeCell ref="D60:V60"/>
    <mergeCell ref="D61:V61"/>
    <mergeCell ref="D62:V62"/>
    <mergeCell ref="D63:V63"/>
    <mergeCell ref="D64:V64"/>
    <mergeCell ref="D65:V65"/>
    <mergeCell ref="D59:V59"/>
    <mergeCell ref="B1:C1"/>
    <mergeCell ref="E1:F1"/>
    <mergeCell ref="G1:K1"/>
    <mergeCell ref="D57:V57"/>
    <mergeCell ref="D58:V58"/>
  </mergeCells>
  <conditionalFormatting sqref="S4:S55">
    <cfRule type="cellIs" dxfId="111" priority="1" operator="notEqual">
      <formula>$S$1</formula>
    </cfRule>
  </conditionalFormatting>
  <pageMargins left="0.35433070866141736" right="0.23" top="0.48" bottom="0.3" header="0.31496062992125984" footer="0.12"/>
  <pageSetup paperSize="9" scale="38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67"/>
  <sheetViews>
    <sheetView zoomScale="85" zoomScaleNormal="85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0" defaultRowHeight="14.25" x14ac:dyDescent="0.2"/>
  <cols>
    <col min="1" max="1" width="9.5703125" style="1" customWidth="1"/>
    <col min="2" max="2" width="15.5703125" style="1" customWidth="1"/>
    <col min="3" max="3" width="19.42578125" style="1" customWidth="1"/>
    <col min="4" max="4" width="58.85546875" style="1" customWidth="1"/>
    <col min="5" max="5" width="35.85546875" style="1" customWidth="1"/>
    <col min="6" max="6" width="14.140625" style="1" customWidth="1"/>
    <col min="7" max="8" width="11.140625" style="1" customWidth="1"/>
    <col min="9" max="10" width="14.140625" style="1" customWidth="1"/>
    <col min="11" max="15" width="12.28515625" style="1" customWidth="1"/>
    <col min="16" max="16" width="23.140625" style="1" customWidth="1"/>
    <col min="17" max="17" width="2" style="1" customWidth="1"/>
    <col min="18" max="19" width="12.28515625" style="1" customWidth="1"/>
    <col min="20" max="20" width="4" style="1" customWidth="1"/>
    <col min="21" max="21" width="23.28515625" style="1" customWidth="1"/>
    <col min="22" max="22" width="13" style="1" customWidth="1"/>
    <col min="23" max="23" width="9.140625" style="1" customWidth="1"/>
    <col min="24" max="24" width="2" style="1" customWidth="1"/>
    <col min="25" max="25" width="9.140625" style="1" customWidth="1"/>
    <col min="26" max="50" width="9.140625" style="1" hidden="1" customWidth="1"/>
    <col min="51" max="57" width="0" style="1" hidden="1" customWidth="1"/>
    <col min="58" max="16384" width="9.140625" style="1" hidden="1"/>
  </cols>
  <sheetData>
    <row r="1" spans="1:24" ht="54.75" customHeight="1" x14ac:dyDescent="0.2">
      <c r="B1" s="97"/>
      <c r="C1" s="97"/>
      <c r="D1" s="76"/>
      <c r="E1" s="105" t="s">
        <v>0</v>
      </c>
      <c r="F1" s="106"/>
      <c r="G1" s="96" t="s">
        <v>1</v>
      </c>
      <c r="H1" s="96"/>
      <c r="I1" s="96"/>
      <c r="J1" s="96"/>
      <c r="K1" s="96"/>
      <c r="L1" s="77"/>
      <c r="M1" s="77"/>
      <c r="N1" s="77"/>
      <c r="O1" s="84">
        <f ca="1">MAX(Tabela32356765[[#All],[Data publikacji]])</f>
        <v>44344</v>
      </c>
      <c r="P1" s="77"/>
      <c r="Q1" s="77"/>
      <c r="R1" s="83" t="s">
        <v>294</v>
      </c>
      <c r="S1" s="84">
        <f ca="1">MAX(Tabela32356765[[#All],[data KII]])</f>
        <v>44501</v>
      </c>
      <c r="T1" s="77"/>
      <c r="U1" s="77"/>
      <c r="V1" s="77"/>
    </row>
    <row r="2" spans="1:24" ht="8.25" customHeight="1" x14ac:dyDescent="0.2">
      <c r="B2" s="76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4" s="9" customFormat="1" ht="64.5" customHeigh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46" t="s">
        <v>19</v>
      </c>
      <c r="S3" s="7" t="s">
        <v>20</v>
      </c>
      <c r="T3" s="7" t="s">
        <v>21</v>
      </c>
      <c r="U3" s="7" t="s">
        <v>22</v>
      </c>
      <c r="V3" s="46" t="s">
        <v>23</v>
      </c>
      <c r="W3" s="8" t="s">
        <v>24</v>
      </c>
      <c r="X3" s="8" t="s">
        <v>25</v>
      </c>
    </row>
    <row r="4" spans="1:24" s="11" customFormat="1" ht="15" x14ac:dyDescent="0.25">
      <c r="A4" s="10">
        <v>1</v>
      </c>
      <c r="B4" s="11" t="s">
        <v>26</v>
      </c>
      <c r="C4" s="11" t="s">
        <v>27</v>
      </c>
      <c r="D4" s="11" t="s">
        <v>28</v>
      </c>
      <c r="E4" s="12" t="s">
        <v>29</v>
      </c>
      <c r="F4" s="13" t="s">
        <v>30</v>
      </c>
      <c r="G4" s="50">
        <v>1.7000000000000001E-2</v>
      </c>
      <c r="H4" s="14">
        <v>1.7000000000000001E-2</v>
      </c>
      <c r="I4" s="15">
        <v>1.7000000000000001E-2</v>
      </c>
      <c r="J4" s="16" t="s">
        <v>31</v>
      </c>
      <c r="K4" s="14">
        <v>1.7000000000000001E-2</v>
      </c>
      <c r="L4" s="16" t="s">
        <v>31</v>
      </c>
      <c r="M4" s="16" t="s">
        <v>31</v>
      </c>
      <c r="N4" s="16" t="s">
        <v>31</v>
      </c>
      <c r="O4" s="17">
        <v>44344</v>
      </c>
      <c r="P4" s="18" t="s">
        <v>32</v>
      </c>
      <c r="Q4" s="19" t="s">
        <v>33</v>
      </c>
      <c r="R4" s="47">
        <v>6.1999999999999998E-3</v>
      </c>
      <c r="S4" s="21">
        <v>44414</v>
      </c>
      <c r="T4" s="22" t="s">
        <v>34</v>
      </c>
      <c r="U4" s="18"/>
      <c r="V4" s="49">
        <v>40269</v>
      </c>
      <c r="W4" s="23"/>
      <c r="X4" s="23"/>
    </row>
    <row r="5" spans="1:24" s="11" customFormat="1" ht="15" x14ac:dyDescent="0.25">
      <c r="A5" s="10">
        <v>2</v>
      </c>
      <c r="B5" s="11" t="s">
        <v>35</v>
      </c>
      <c r="C5" s="11" t="s">
        <v>36</v>
      </c>
      <c r="D5" s="11" t="s">
        <v>37</v>
      </c>
      <c r="E5" s="12" t="s">
        <v>38</v>
      </c>
      <c r="F5" s="13" t="s">
        <v>30</v>
      </c>
      <c r="G5" s="50">
        <v>0.03</v>
      </c>
      <c r="H5" s="14">
        <v>3.1E-2</v>
      </c>
      <c r="I5" s="15">
        <v>3.1E-2</v>
      </c>
      <c r="J5" s="16" t="s">
        <v>31</v>
      </c>
      <c r="K5" s="14">
        <v>2.5000000000000001E-2</v>
      </c>
      <c r="L5" s="16" t="s">
        <v>31</v>
      </c>
      <c r="M5" s="16" t="s">
        <v>31</v>
      </c>
      <c r="N5" s="16" t="s">
        <v>31</v>
      </c>
      <c r="O5" s="17">
        <v>44344</v>
      </c>
      <c r="P5" s="18" t="s">
        <v>32</v>
      </c>
      <c r="Q5" s="25" t="s">
        <v>33</v>
      </c>
      <c r="R5" s="48">
        <v>2.4400000000000002E-2</v>
      </c>
      <c r="S5" s="21">
        <v>44501</v>
      </c>
      <c r="T5" s="22" t="s">
        <v>34</v>
      </c>
      <c r="U5" s="18"/>
      <c r="V5" s="49">
        <v>40535</v>
      </c>
      <c r="W5" s="23"/>
      <c r="X5" s="23"/>
    </row>
    <row r="6" spans="1:24" s="11" customFormat="1" ht="15" x14ac:dyDescent="0.25">
      <c r="A6" s="10">
        <v>3</v>
      </c>
      <c r="B6" s="11" t="s">
        <v>39</v>
      </c>
      <c r="C6" s="11" t="s">
        <v>40</v>
      </c>
      <c r="D6" s="11" t="s">
        <v>41</v>
      </c>
      <c r="E6" s="12" t="s">
        <v>38</v>
      </c>
      <c r="F6" s="13" t="s">
        <v>30</v>
      </c>
      <c r="G6" s="50">
        <v>3.1E-2</v>
      </c>
      <c r="H6" s="14">
        <v>3.2000000000000001E-2</v>
      </c>
      <c r="I6" s="14">
        <v>3.2000000000000001E-2</v>
      </c>
      <c r="J6" s="16" t="s">
        <v>31</v>
      </c>
      <c r="K6" s="14">
        <v>2.7E-2</v>
      </c>
      <c r="L6" s="16" t="s">
        <v>31</v>
      </c>
      <c r="M6" s="16" t="s">
        <v>31</v>
      </c>
      <c r="N6" s="16" t="s">
        <v>31</v>
      </c>
      <c r="O6" s="17">
        <v>44344</v>
      </c>
      <c r="P6" s="18" t="s">
        <v>32</v>
      </c>
      <c r="Q6" s="25"/>
      <c r="R6" s="48">
        <v>3.0200000000000001E-2</v>
      </c>
      <c r="S6" s="21">
        <v>44239</v>
      </c>
      <c r="T6" s="21"/>
      <c r="U6" s="18" t="s">
        <v>32</v>
      </c>
      <c r="V6" s="49">
        <v>35051</v>
      </c>
      <c r="W6" s="27"/>
      <c r="X6" s="27"/>
    </row>
    <row r="7" spans="1:24" s="11" customFormat="1" ht="15" x14ac:dyDescent="0.25">
      <c r="A7" s="10">
        <v>4</v>
      </c>
      <c r="B7" s="11" t="s">
        <v>42</v>
      </c>
      <c r="C7" s="11" t="s">
        <v>43</v>
      </c>
      <c r="D7" s="11" t="s">
        <v>44</v>
      </c>
      <c r="E7" s="12" t="s">
        <v>38</v>
      </c>
      <c r="F7" s="13" t="s">
        <v>30</v>
      </c>
      <c r="G7" s="50">
        <v>2.4E-2</v>
      </c>
      <c r="H7" s="14">
        <v>2.4E-2</v>
      </c>
      <c r="I7" s="15">
        <v>2.4E-2</v>
      </c>
      <c r="J7" s="16" t="s">
        <v>31</v>
      </c>
      <c r="K7" s="14">
        <v>1.9E-2</v>
      </c>
      <c r="L7" s="16" t="s">
        <v>31</v>
      </c>
      <c r="M7" s="16" t="s">
        <v>31</v>
      </c>
      <c r="N7" s="16" t="s">
        <v>31</v>
      </c>
      <c r="O7" s="17">
        <v>44344</v>
      </c>
      <c r="P7" s="18" t="s">
        <v>32</v>
      </c>
      <c r="Q7" s="25" t="s">
        <v>33</v>
      </c>
      <c r="R7" s="48">
        <v>2.2000000000000002E-2</v>
      </c>
      <c r="S7" s="21">
        <v>44239</v>
      </c>
      <c r="T7" s="21"/>
      <c r="U7" s="18" t="s">
        <v>32</v>
      </c>
      <c r="V7" s="49">
        <v>41082</v>
      </c>
      <c r="W7" s="23"/>
      <c r="X7" s="23"/>
    </row>
    <row r="8" spans="1:24" s="11" customFormat="1" ht="15" x14ac:dyDescent="0.25">
      <c r="A8" s="10">
        <v>5</v>
      </c>
      <c r="B8" s="11" t="s">
        <v>45</v>
      </c>
      <c r="C8" s="11" t="s">
        <v>46</v>
      </c>
      <c r="D8" s="11" t="s">
        <v>47</v>
      </c>
      <c r="E8" s="12" t="s">
        <v>38</v>
      </c>
      <c r="F8" s="13" t="s">
        <v>30</v>
      </c>
      <c r="G8" s="50">
        <v>0.03</v>
      </c>
      <c r="H8" s="14">
        <v>3.1E-2</v>
      </c>
      <c r="I8" s="15">
        <v>3.1E-2</v>
      </c>
      <c r="J8" s="16" t="s">
        <v>31</v>
      </c>
      <c r="K8" s="14">
        <v>2.7E-2</v>
      </c>
      <c r="L8" s="16" t="s">
        <v>31</v>
      </c>
      <c r="M8" s="16" t="s">
        <v>31</v>
      </c>
      <c r="N8" s="16" t="s">
        <v>31</v>
      </c>
      <c r="O8" s="17">
        <v>44344</v>
      </c>
      <c r="P8" s="18" t="s">
        <v>32</v>
      </c>
      <c r="Q8" s="25"/>
      <c r="R8" s="48">
        <v>3.0299999999999997E-2</v>
      </c>
      <c r="S8" s="21">
        <v>44239</v>
      </c>
      <c r="T8" s="21"/>
      <c r="U8" s="18" t="s">
        <v>32</v>
      </c>
      <c r="V8" s="49">
        <v>40928</v>
      </c>
      <c r="W8" s="23"/>
      <c r="X8" s="23"/>
    </row>
    <row r="9" spans="1:24" s="11" customFormat="1" ht="15" x14ac:dyDescent="0.25">
      <c r="A9" s="10">
        <v>6</v>
      </c>
      <c r="B9" s="11" t="s">
        <v>48</v>
      </c>
      <c r="C9" s="11" t="s">
        <v>49</v>
      </c>
      <c r="D9" s="11" t="s">
        <v>50</v>
      </c>
      <c r="E9" s="12" t="s">
        <v>38</v>
      </c>
      <c r="F9" s="13" t="s">
        <v>30</v>
      </c>
      <c r="G9" s="50">
        <v>1.2E-2</v>
      </c>
      <c r="H9" s="14">
        <v>1.2E-2</v>
      </c>
      <c r="I9" s="14">
        <v>1.2E-2</v>
      </c>
      <c r="J9" s="16" t="s">
        <v>31</v>
      </c>
      <c r="K9" s="14">
        <v>1.2E-2</v>
      </c>
      <c r="L9" s="16" t="s">
        <v>31</v>
      </c>
      <c r="M9" s="16" t="s">
        <v>31</v>
      </c>
      <c r="N9" s="16" t="s">
        <v>31</v>
      </c>
      <c r="O9" s="17">
        <v>44344</v>
      </c>
      <c r="P9" s="18" t="s">
        <v>32</v>
      </c>
      <c r="Q9" s="25"/>
      <c r="R9" s="48">
        <v>7.1999999999999998E-3</v>
      </c>
      <c r="S9" s="21">
        <v>44414</v>
      </c>
      <c r="T9" s="22" t="s">
        <v>34</v>
      </c>
      <c r="U9" s="18"/>
      <c r="V9" s="49">
        <v>37151</v>
      </c>
      <c r="W9" s="27"/>
      <c r="X9" s="27"/>
    </row>
    <row r="10" spans="1:24" s="11" customFormat="1" ht="15" x14ac:dyDescent="0.25">
      <c r="A10" s="10">
        <v>7</v>
      </c>
      <c r="B10" s="11" t="s">
        <v>51</v>
      </c>
      <c r="C10" s="11" t="s">
        <v>52</v>
      </c>
      <c r="D10" s="11" t="s">
        <v>53</v>
      </c>
      <c r="E10" s="12" t="s">
        <v>38</v>
      </c>
      <c r="F10" s="13" t="s">
        <v>30</v>
      </c>
      <c r="G10" s="50">
        <v>1.6E-2</v>
      </c>
      <c r="H10" s="14">
        <v>1.7000000000000001E-2</v>
      </c>
      <c r="I10" s="15">
        <v>1.7000000000000001E-2</v>
      </c>
      <c r="J10" s="16" t="s">
        <v>31</v>
      </c>
      <c r="K10" s="14">
        <v>1.2E-2</v>
      </c>
      <c r="L10" s="16" t="s">
        <v>31</v>
      </c>
      <c r="M10" s="16" t="s">
        <v>31</v>
      </c>
      <c r="N10" s="16" t="s">
        <v>31</v>
      </c>
      <c r="O10" s="17">
        <v>44344</v>
      </c>
      <c r="P10" s="18" t="s">
        <v>32</v>
      </c>
      <c r="Q10" s="25" t="s">
        <v>33</v>
      </c>
      <c r="R10" s="48">
        <v>4.3E-3</v>
      </c>
      <c r="S10" s="21">
        <v>44414</v>
      </c>
      <c r="T10" s="22" t="s">
        <v>34</v>
      </c>
      <c r="U10" s="18"/>
      <c r="V10" s="49">
        <v>41528</v>
      </c>
      <c r="W10" s="23"/>
      <c r="X10" s="23"/>
    </row>
    <row r="11" spans="1:24" s="11" customFormat="1" ht="15" x14ac:dyDescent="0.25">
      <c r="A11" s="10">
        <v>8</v>
      </c>
      <c r="B11" s="11" t="s">
        <v>54</v>
      </c>
      <c r="C11" s="11" t="s">
        <v>55</v>
      </c>
      <c r="D11" s="11" t="s">
        <v>56</v>
      </c>
      <c r="E11" s="12" t="s">
        <v>38</v>
      </c>
      <c r="F11" s="13" t="s">
        <v>30</v>
      </c>
      <c r="G11" s="50">
        <v>0.03</v>
      </c>
      <c r="H11" s="14">
        <v>3.1E-2</v>
      </c>
      <c r="I11" s="15">
        <v>3.1E-2</v>
      </c>
      <c r="J11" s="16" t="s">
        <v>31</v>
      </c>
      <c r="K11" s="14">
        <v>2.5999999999999999E-2</v>
      </c>
      <c r="L11" s="16" t="s">
        <v>31</v>
      </c>
      <c r="M11" s="16" t="s">
        <v>31</v>
      </c>
      <c r="N11" s="16" t="s">
        <v>31</v>
      </c>
      <c r="O11" s="17">
        <v>44344</v>
      </c>
      <c r="P11" s="18" t="s">
        <v>32</v>
      </c>
      <c r="Q11" s="25" t="s">
        <v>33</v>
      </c>
      <c r="R11" s="48">
        <v>3.0200000000000001E-2</v>
      </c>
      <c r="S11" s="21">
        <v>44239</v>
      </c>
      <c r="T11" s="21"/>
      <c r="U11" s="18" t="s">
        <v>32</v>
      </c>
      <c r="V11" s="49">
        <v>38558</v>
      </c>
      <c r="W11" s="27"/>
      <c r="X11" s="27"/>
    </row>
    <row r="12" spans="1:24" s="11" customFormat="1" ht="15" x14ac:dyDescent="0.25">
      <c r="A12" s="10">
        <v>9</v>
      </c>
      <c r="B12" s="11" t="s">
        <v>57</v>
      </c>
      <c r="C12" s="11" t="s">
        <v>58</v>
      </c>
      <c r="D12" s="11" t="s">
        <v>59</v>
      </c>
      <c r="E12" s="12" t="s">
        <v>38</v>
      </c>
      <c r="F12" s="13" t="s">
        <v>30</v>
      </c>
      <c r="G12" s="50">
        <v>1.7000000000000001E-2</v>
      </c>
      <c r="H12" s="14">
        <v>1.7999999999999999E-2</v>
      </c>
      <c r="I12" s="15">
        <v>1.7999999999999999E-2</v>
      </c>
      <c r="J12" s="16" t="s">
        <v>31</v>
      </c>
      <c r="K12" s="14">
        <v>1.2999999999999999E-2</v>
      </c>
      <c r="L12" s="16" t="s">
        <v>31</v>
      </c>
      <c r="M12" s="16" t="s">
        <v>31</v>
      </c>
      <c r="N12" s="16" t="s">
        <v>31</v>
      </c>
      <c r="O12" s="17">
        <v>44344</v>
      </c>
      <c r="P12" s="18" t="s">
        <v>32</v>
      </c>
      <c r="Q12" s="25" t="s">
        <v>33</v>
      </c>
      <c r="R12" s="48">
        <v>1.0200000000000001E-2</v>
      </c>
      <c r="S12" s="21">
        <v>44414</v>
      </c>
      <c r="T12" s="22" t="s">
        <v>34</v>
      </c>
      <c r="U12" s="18"/>
      <c r="V12" s="49">
        <v>41094</v>
      </c>
      <c r="W12" s="23"/>
      <c r="X12" s="23"/>
    </row>
    <row r="13" spans="1:24" s="11" customFormat="1" ht="15" x14ac:dyDescent="0.25">
      <c r="A13" s="10">
        <v>10</v>
      </c>
      <c r="B13" s="11" t="s">
        <v>60</v>
      </c>
      <c r="C13" s="11" t="s">
        <v>61</v>
      </c>
      <c r="D13" s="11" t="s">
        <v>62</v>
      </c>
      <c r="E13" s="12" t="s">
        <v>38</v>
      </c>
      <c r="F13" s="13" t="s">
        <v>30</v>
      </c>
      <c r="G13" s="50">
        <v>1.7000000000000001E-2</v>
      </c>
      <c r="H13" s="14">
        <v>1.7000000000000001E-2</v>
      </c>
      <c r="I13" s="14">
        <v>1.7000000000000001E-2</v>
      </c>
      <c r="J13" s="16" t="s">
        <v>31</v>
      </c>
      <c r="K13" s="14">
        <v>1.7000000000000001E-2</v>
      </c>
      <c r="L13" s="16" t="s">
        <v>31</v>
      </c>
      <c r="M13" s="16" t="s">
        <v>31</v>
      </c>
      <c r="N13" s="16" t="s">
        <v>31</v>
      </c>
      <c r="O13" s="17">
        <v>44344</v>
      </c>
      <c r="P13" s="18" t="s">
        <v>32</v>
      </c>
      <c r="Q13" s="25"/>
      <c r="R13" s="48">
        <v>1.0200000000000001E-2</v>
      </c>
      <c r="S13" s="21">
        <v>44414</v>
      </c>
      <c r="T13" s="22" t="s">
        <v>34</v>
      </c>
      <c r="U13" s="18"/>
      <c r="V13" s="49">
        <v>34863</v>
      </c>
      <c r="W13" s="27"/>
      <c r="X13" s="27"/>
    </row>
    <row r="14" spans="1:24" s="11" customFormat="1" ht="15" x14ac:dyDescent="0.25">
      <c r="A14" s="10">
        <v>11</v>
      </c>
      <c r="B14" s="11" t="s">
        <v>63</v>
      </c>
      <c r="C14" s="11" t="s">
        <v>64</v>
      </c>
      <c r="D14" s="11" t="s">
        <v>65</v>
      </c>
      <c r="E14" s="12" t="s">
        <v>38</v>
      </c>
      <c r="F14" s="13" t="s">
        <v>30</v>
      </c>
      <c r="G14" s="50">
        <v>2.5999999999999999E-2</v>
      </c>
      <c r="H14" s="14">
        <v>2.5999999999999999E-2</v>
      </c>
      <c r="I14" s="15">
        <v>2.5999999999999999E-2</v>
      </c>
      <c r="J14" s="16" t="s">
        <v>31</v>
      </c>
      <c r="K14" s="14">
        <v>2.4E-2</v>
      </c>
      <c r="L14" s="16" t="s">
        <v>31</v>
      </c>
      <c r="M14" s="16" t="s">
        <v>31</v>
      </c>
      <c r="N14" s="16" t="s">
        <v>31</v>
      </c>
      <c r="O14" s="17">
        <v>44344</v>
      </c>
      <c r="P14" s="18" t="s">
        <v>32</v>
      </c>
      <c r="Q14" s="25" t="s">
        <v>33</v>
      </c>
      <c r="R14" s="48">
        <v>2.52E-2</v>
      </c>
      <c r="S14" s="21">
        <v>44239</v>
      </c>
      <c r="T14" s="21"/>
      <c r="U14" s="18" t="s">
        <v>32</v>
      </c>
      <c r="V14" s="49">
        <v>35324</v>
      </c>
      <c r="W14" s="27"/>
      <c r="X14" s="27"/>
    </row>
    <row r="15" spans="1:24" s="11" customFormat="1" ht="15" x14ac:dyDescent="0.25">
      <c r="A15" s="10">
        <v>12</v>
      </c>
      <c r="B15" s="11" t="s">
        <v>66</v>
      </c>
      <c r="C15" s="11" t="s">
        <v>67</v>
      </c>
      <c r="D15" s="11" t="s">
        <v>68</v>
      </c>
      <c r="E15" s="12" t="s">
        <v>38</v>
      </c>
      <c r="F15" s="13" t="s">
        <v>30</v>
      </c>
      <c r="G15" s="50">
        <v>0.03</v>
      </c>
      <c r="H15" s="14">
        <v>0.03</v>
      </c>
      <c r="I15" s="14">
        <v>2.9000000000000001E-2</v>
      </c>
      <c r="J15" s="16" t="s">
        <v>31</v>
      </c>
      <c r="K15" s="14">
        <v>2.5999999999999999E-2</v>
      </c>
      <c r="L15" s="16" t="s">
        <v>31</v>
      </c>
      <c r="M15" s="16" t="s">
        <v>31</v>
      </c>
      <c r="N15" s="16" t="s">
        <v>31</v>
      </c>
      <c r="O15" s="17">
        <v>44344</v>
      </c>
      <c r="P15" s="18" t="s">
        <v>32</v>
      </c>
      <c r="Q15" s="25"/>
      <c r="R15" s="48">
        <v>2.92E-2</v>
      </c>
      <c r="S15" s="21">
        <v>44239</v>
      </c>
      <c r="T15" s="21"/>
      <c r="U15" s="18" t="s">
        <v>32</v>
      </c>
      <c r="V15" s="49">
        <v>33813</v>
      </c>
      <c r="W15" s="27"/>
      <c r="X15" s="27"/>
    </row>
    <row r="16" spans="1:24" ht="15" x14ac:dyDescent="0.25">
      <c r="A16" s="10">
        <v>13</v>
      </c>
      <c r="B16" s="11" t="s">
        <v>69</v>
      </c>
      <c r="C16" s="11" t="s">
        <v>70</v>
      </c>
      <c r="D16" s="11" t="s">
        <v>71</v>
      </c>
      <c r="E16" s="12" t="s">
        <v>38</v>
      </c>
      <c r="F16" s="13" t="s">
        <v>30</v>
      </c>
      <c r="G16" s="50">
        <v>3.4000000000000002E-2</v>
      </c>
      <c r="H16" s="14">
        <v>3.5000000000000003E-2</v>
      </c>
      <c r="I16" s="15">
        <v>3.5000000000000003E-2</v>
      </c>
      <c r="J16" s="16" t="s">
        <v>31</v>
      </c>
      <c r="K16" s="16" t="s">
        <v>31</v>
      </c>
      <c r="L16" s="16" t="s">
        <v>31</v>
      </c>
      <c r="M16" s="16" t="s">
        <v>31</v>
      </c>
      <c r="N16" s="16" t="s">
        <v>31</v>
      </c>
      <c r="O16" s="17">
        <v>44344</v>
      </c>
      <c r="P16" s="18" t="s">
        <v>32</v>
      </c>
      <c r="Q16" s="25" t="s">
        <v>33</v>
      </c>
      <c r="R16" s="48">
        <v>3.2100000000000004E-2</v>
      </c>
      <c r="S16" s="21">
        <v>44239</v>
      </c>
      <c r="T16" s="21"/>
      <c r="U16" s="18" t="s">
        <v>32</v>
      </c>
      <c r="V16" s="49">
        <v>43620</v>
      </c>
      <c r="W16" s="27"/>
      <c r="X16" s="27"/>
    </row>
    <row r="17" spans="1:24" s="11" customFormat="1" ht="15" x14ac:dyDescent="0.25">
      <c r="A17" s="10">
        <v>14</v>
      </c>
      <c r="B17" s="11" t="s">
        <v>72</v>
      </c>
      <c r="C17" s="11" t="s">
        <v>73</v>
      </c>
      <c r="D17" s="11" t="s">
        <v>74</v>
      </c>
      <c r="E17" s="12" t="s">
        <v>75</v>
      </c>
      <c r="F17" s="13" t="s">
        <v>76</v>
      </c>
      <c r="G17" s="50">
        <v>3.1E-2</v>
      </c>
      <c r="H17" s="14">
        <v>3.1E-2</v>
      </c>
      <c r="I17" s="16" t="s">
        <v>31</v>
      </c>
      <c r="J17" s="16" t="s">
        <v>31</v>
      </c>
      <c r="K17" s="16" t="s">
        <v>31</v>
      </c>
      <c r="L17" s="16" t="s">
        <v>31</v>
      </c>
      <c r="M17" s="16" t="s">
        <v>31</v>
      </c>
      <c r="N17" s="16" t="s">
        <v>31</v>
      </c>
      <c r="O17" s="17">
        <v>44344</v>
      </c>
      <c r="P17" s="18" t="s">
        <v>32</v>
      </c>
      <c r="Q17" s="25"/>
      <c r="R17" s="48">
        <v>3.9199999999999999E-2</v>
      </c>
      <c r="S17" s="21">
        <v>44239</v>
      </c>
      <c r="T17" s="21"/>
      <c r="U17" s="18" t="s">
        <v>32</v>
      </c>
      <c r="V17" s="49">
        <v>39182</v>
      </c>
      <c r="W17" s="27"/>
      <c r="X17" s="27"/>
    </row>
    <row r="18" spans="1:24" s="11" customFormat="1" ht="15" x14ac:dyDescent="0.25">
      <c r="A18" s="10">
        <v>15</v>
      </c>
      <c r="B18" s="11" t="s">
        <v>77</v>
      </c>
      <c r="C18" s="11" t="s">
        <v>78</v>
      </c>
      <c r="D18" s="11" t="s">
        <v>79</v>
      </c>
      <c r="E18" s="12" t="s">
        <v>75</v>
      </c>
      <c r="F18" s="13" t="s">
        <v>76</v>
      </c>
      <c r="G18" s="50">
        <v>3.1E-2</v>
      </c>
      <c r="H18" s="14">
        <v>3.1E-2</v>
      </c>
      <c r="I18" s="16" t="s">
        <v>31</v>
      </c>
      <c r="J18" s="16" t="s">
        <v>31</v>
      </c>
      <c r="K18" s="16" t="s">
        <v>31</v>
      </c>
      <c r="L18" s="16" t="s">
        <v>31</v>
      </c>
      <c r="M18" s="16" t="s">
        <v>31</v>
      </c>
      <c r="N18" s="16" t="s">
        <v>31</v>
      </c>
      <c r="O18" s="17">
        <v>44344</v>
      </c>
      <c r="P18" s="18" t="s">
        <v>32</v>
      </c>
      <c r="Q18" s="25"/>
      <c r="R18" s="48">
        <v>3.9399999999999998E-2</v>
      </c>
      <c r="S18" s="21">
        <v>44298</v>
      </c>
      <c r="T18" s="21"/>
      <c r="U18" s="18" t="s">
        <v>32</v>
      </c>
      <c r="V18" s="49">
        <v>39238</v>
      </c>
      <c r="W18" s="27"/>
      <c r="X18" s="27"/>
    </row>
    <row r="19" spans="1:24" s="11" customFormat="1" ht="15" x14ac:dyDescent="0.25">
      <c r="A19" s="10">
        <v>16</v>
      </c>
      <c r="B19" s="11" t="s">
        <v>80</v>
      </c>
      <c r="C19" s="11" t="s">
        <v>81</v>
      </c>
      <c r="D19" s="11" t="s">
        <v>82</v>
      </c>
      <c r="E19" s="12" t="s">
        <v>75</v>
      </c>
      <c r="F19" s="13" t="s">
        <v>76</v>
      </c>
      <c r="G19" s="50">
        <v>0.03</v>
      </c>
      <c r="H19" s="14">
        <v>0.03</v>
      </c>
      <c r="I19" s="16" t="s">
        <v>31</v>
      </c>
      <c r="J19" s="16" t="s">
        <v>31</v>
      </c>
      <c r="K19" s="16" t="s">
        <v>31</v>
      </c>
      <c r="L19" s="16" t="s">
        <v>31</v>
      </c>
      <c r="M19" s="16" t="s">
        <v>31</v>
      </c>
      <c r="N19" s="16" t="s">
        <v>31</v>
      </c>
      <c r="O19" s="17">
        <v>44344</v>
      </c>
      <c r="P19" s="18" t="s">
        <v>32</v>
      </c>
      <c r="Q19" s="25"/>
      <c r="R19" s="48">
        <v>3.9100000000000003E-2</v>
      </c>
      <c r="S19" s="21">
        <v>44239</v>
      </c>
      <c r="T19" s="21"/>
      <c r="U19" s="18" t="s">
        <v>32</v>
      </c>
      <c r="V19" s="49">
        <v>39143</v>
      </c>
      <c r="W19" s="27"/>
      <c r="X19" s="27"/>
    </row>
    <row r="20" spans="1:24" ht="15" x14ac:dyDescent="0.25">
      <c r="A20" s="10">
        <v>17</v>
      </c>
      <c r="B20" s="11" t="s">
        <v>83</v>
      </c>
      <c r="C20" s="11" t="s">
        <v>84</v>
      </c>
      <c r="D20" s="11" t="s">
        <v>277</v>
      </c>
      <c r="E20" s="12" t="s">
        <v>75</v>
      </c>
      <c r="F20" s="13" t="s">
        <v>76</v>
      </c>
      <c r="G20" s="50">
        <v>1.6E-2</v>
      </c>
      <c r="H20" s="14">
        <v>1.6E-2</v>
      </c>
      <c r="I20" s="16" t="s">
        <v>31</v>
      </c>
      <c r="J20" s="16" t="s">
        <v>31</v>
      </c>
      <c r="K20" s="16" t="s">
        <v>31</v>
      </c>
      <c r="L20" s="16" t="s">
        <v>31</v>
      </c>
      <c r="M20" s="16" t="s">
        <v>31</v>
      </c>
      <c r="N20" s="16" t="s">
        <v>31</v>
      </c>
      <c r="O20" s="17">
        <v>44344</v>
      </c>
      <c r="P20" s="18" t="s">
        <v>32</v>
      </c>
      <c r="Q20" s="25"/>
      <c r="R20" s="48">
        <v>2.1100000000000001E-2</v>
      </c>
      <c r="S20" s="21">
        <v>44239</v>
      </c>
      <c r="T20" s="21"/>
      <c r="U20" s="18" t="s">
        <v>32</v>
      </c>
      <c r="V20" s="49">
        <v>42170</v>
      </c>
      <c r="W20" s="23"/>
      <c r="X20" s="23"/>
    </row>
    <row r="21" spans="1:24" ht="15" x14ac:dyDescent="0.25">
      <c r="A21" s="10">
        <v>18</v>
      </c>
      <c r="B21" s="11" t="s">
        <v>86</v>
      </c>
      <c r="C21" s="11" t="s">
        <v>87</v>
      </c>
      <c r="D21" s="11" t="s">
        <v>276</v>
      </c>
      <c r="E21" s="12" t="s">
        <v>75</v>
      </c>
      <c r="F21" s="13" t="s">
        <v>76</v>
      </c>
      <c r="G21" s="50">
        <v>2.5999999999999999E-2</v>
      </c>
      <c r="H21" s="14">
        <v>2.5999999999999999E-2</v>
      </c>
      <c r="I21" s="16" t="s">
        <v>31</v>
      </c>
      <c r="J21" s="16" t="s">
        <v>31</v>
      </c>
      <c r="K21" s="16" t="s">
        <v>31</v>
      </c>
      <c r="L21" s="16" t="s">
        <v>31</v>
      </c>
      <c r="M21" s="16" t="s">
        <v>31</v>
      </c>
      <c r="N21" s="16" t="s">
        <v>31</v>
      </c>
      <c r="O21" s="17">
        <v>44344</v>
      </c>
      <c r="P21" s="18" t="s">
        <v>32</v>
      </c>
      <c r="Q21" s="25"/>
      <c r="R21" s="48">
        <v>3.2899999999999999E-2</v>
      </c>
      <c r="S21" s="21">
        <v>44239</v>
      </c>
      <c r="T21" s="21"/>
      <c r="U21" s="18" t="s">
        <v>32</v>
      </c>
      <c r="V21" s="49">
        <v>42046</v>
      </c>
      <c r="W21" s="23"/>
      <c r="X21" s="23"/>
    </row>
    <row r="22" spans="1:24" ht="15" x14ac:dyDescent="0.25">
      <c r="A22" s="10">
        <v>19</v>
      </c>
      <c r="B22" s="11" t="s">
        <v>89</v>
      </c>
      <c r="C22" s="11" t="s">
        <v>90</v>
      </c>
      <c r="D22" s="11" t="s">
        <v>91</v>
      </c>
      <c r="E22" s="12" t="s">
        <v>75</v>
      </c>
      <c r="F22" s="13" t="s">
        <v>76</v>
      </c>
      <c r="G22" s="50">
        <v>2.1999999999999999E-2</v>
      </c>
      <c r="H22" s="14">
        <v>2.1999999999999999E-2</v>
      </c>
      <c r="I22" s="16" t="s">
        <v>31</v>
      </c>
      <c r="J22" s="16" t="s">
        <v>31</v>
      </c>
      <c r="K22" s="16" t="s">
        <v>31</v>
      </c>
      <c r="L22" s="16" t="s">
        <v>31</v>
      </c>
      <c r="M22" s="16" t="s">
        <v>31</v>
      </c>
      <c r="N22" s="16" t="s">
        <v>31</v>
      </c>
      <c r="O22" s="17">
        <v>44344</v>
      </c>
      <c r="P22" s="18" t="s">
        <v>32</v>
      </c>
      <c r="Q22" s="25"/>
      <c r="R22" s="48">
        <v>2.2400000000000003E-2</v>
      </c>
      <c r="S22" s="21">
        <v>44239</v>
      </c>
      <c r="T22" s="21"/>
      <c r="U22" s="18" t="s">
        <v>32</v>
      </c>
      <c r="V22" s="49">
        <v>43166</v>
      </c>
      <c r="W22" s="23"/>
      <c r="X22" s="23"/>
    </row>
    <row r="23" spans="1:24" ht="15" x14ac:dyDescent="0.25">
      <c r="A23" s="10">
        <v>20</v>
      </c>
      <c r="B23" s="11" t="s">
        <v>92</v>
      </c>
      <c r="C23" s="11" t="s">
        <v>93</v>
      </c>
      <c r="D23" s="11" t="s">
        <v>94</v>
      </c>
      <c r="E23" s="12" t="s">
        <v>75</v>
      </c>
      <c r="F23" s="13" t="s">
        <v>76</v>
      </c>
      <c r="G23" s="50">
        <v>2.5999999999999999E-2</v>
      </c>
      <c r="H23" s="14">
        <v>2.5999999999999999E-2</v>
      </c>
      <c r="I23" s="16" t="s">
        <v>31</v>
      </c>
      <c r="J23" s="16" t="s">
        <v>31</v>
      </c>
      <c r="K23" s="16" t="s">
        <v>31</v>
      </c>
      <c r="L23" s="16" t="s">
        <v>31</v>
      </c>
      <c r="M23" s="16" t="s">
        <v>31</v>
      </c>
      <c r="N23" s="16" t="s">
        <v>31</v>
      </c>
      <c r="O23" s="17">
        <v>44344</v>
      </c>
      <c r="P23" s="18" t="s">
        <v>32</v>
      </c>
      <c r="Q23" s="25"/>
      <c r="R23" s="48">
        <v>3.2199999999999999E-2</v>
      </c>
      <c r="S23" s="21">
        <v>44239</v>
      </c>
      <c r="T23" s="21"/>
      <c r="U23" s="18" t="s">
        <v>32</v>
      </c>
      <c r="V23" s="49">
        <v>38901</v>
      </c>
      <c r="W23" s="27"/>
      <c r="X23" s="27"/>
    </row>
    <row r="24" spans="1:24" ht="15" x14ac:dyDescent="0.25">
      <c r="A24" s="10">
        <v>21</v>
      </c>
      <c r="B24" s="11" t="s">
        <v>95</v>
      </c>
      <c r="C24" s="11" t="s">
        <v>96</v>
      </c>
      <c r="D24" s="11" t="s">
        <v>97</v>
      </c>
      <c r="E24" s="12" t="s">
        <v>75</v>
      </c>
      <c r="F24" s="13" t="s">
        <v>76</v>
      </c>
      <c r="G24" s="50">
        <v>2.5000000000000001E-2</v>
      </c>
      <c r="H24" s="14">
        <v>2.5000000000000001E-2</v>
      </c>
      <c r="I24" s="16" t="s">
        <v>31</v>
      </c>
      <c r="J24" s="16" t="s">
        <v>31</v>
      </c>
      <c r="K24" s="16" t="s">
        <v>31</v>
      </c>
      <c r="L24" s="16" t="s">
        <v>31</v>
      </c>
      <c r="M24" s="16" t="s">
        <v>31</v>
      </c>
      <c r="N24" s="16" t="s">
        <v>31</v>
      </c>
      <c r="O24" s="17">
        <v>44344</v>
      </c>
      <c r="P24" s="18" t="s">
        <v>32</v>
      </c>
      <c r="Q24" s="25"/>
      <c r="R24" s="48">
        <v>3.2199999999999999E-2</v>
      </c>
      <c r="S24" s="21">
        <v>44239</v>
      </c>
      <c r="T24" s="21"/>
      <c r="U24" s="18" t="s">
        <v>32</v>
      </c>
      <c r="V24" s="49">
        <v>38842</v>
      </c>
      <c r="W24" s="27"/>
      <c r="X24" s="27"/>
    </row>
    <row r="25" spans="1:24" ht="15" x14ac:dyDescent="0.25">
      <c r="A25" s="10">
        <v>22</v>
      </c>
      <c r="B25" s="11" t="s">
        <v>98</v>
      </c>
      <c r="C25" s="11" t="s">
        <v>99</v>
      </c>
      <c r="D25" s="11" t="s">
        <v>100</v>
      </c>
      <c r="E25" s="12" t="s">
        <v>75</v>
      </c>
      <c r="F25" s="13" t="s">
        <v>76</v>
      </c>
      <c r="G25" s="50">
        <v>1.7000000000000001E-2</v>
      </c>
      <c r="H25" s="14">
        <v>1.7000000000000001E-2</v>
      </c>
      <c r="I25" s="16" t="s">
        <v>31</v>
      </c>
      <c r="J25" s="16" t="s">
        <v>31</v>
      </c>
      <c r="K25" s="16" t="s">
        <v>31</v>
      </c>
      <c r="L25" s="16" t="s">
        <v>31</v>
      </c>
      <c r="M25" s="16" t="s">
        <v>31</v>
      </c>
      <c r="N25" s="16" t="s">
        <v>31</v>
      </c>
      <c r="O25" s="17">
        <v>44344</v>
      </c>
      <c r="P25" s="18" t="s">
        <v>32</v>
      </c>
      <c r="Q25" s="25"/>
      <c r="R25" s="48">
        <v>2.0400000000000001E-2</v>
      </c>
      <c r="S25" s="21">
        <v>44239</v>
      </c>
      <c r="T25" s="21"/>
      <c r="U25" s="18" t="s">
        <v>32</v>
      </c>
      <c r="V25" s="49">
        <v>42501</v>
      </c>
      <c r="W25" s="23"/>
      <c r="X25" s="23"/>
    </row>
    <row r="26" spans="1:24" ht="15" x14ac:dyDescent="0.25">
      <c r="A26" s="10">
        <v>23</v>
      </c>
      <c r="B26" s="11" t="s">
        <v>101</v>
      </c>
      <c r="C26" s="11" t="s">
        <v>102</v>
      </c>
      <c r="D26" s="11" t="s">
        <v>103</v>
      </c>
      <c r="E26" s="12" t="s">
        <v>75</v>
      </c>
      <c r="F26" s="13" t="s">
        <v>76</v>
      </c>
      <c r="G26" s="50">
        <v>0.02</v>
      </c>
      <c r="H26" s="14">
        <v>0.02</v>
      </c>
      <c r="I26" s="16" t="s">
        <v>31</v>
      </c>
      <c r="J26" s="16" t="s">
        <v>31</v>
      </c>
      <c r="K26" s="16" t="s">
        <v>31</v>
      </c>
      <c r="L26" s="16" t="s">
        <v>31</v>
      </c>
      <c r="M26" s="16" t="s">
        <v>31</v>
      </c>
      <c r="N26" s="16" t="s">
        <v>31</v>
      </c>
      <c r="O26" s="17">
        <v>44344</v>
      </c>
      <c r="P26" s="18" t="s">
        <v>32</v>
      </c>
      <c r="Q26" s="25"/>
      <c r="R26" s="48">
        <v>2.53E-2</v>
      </c>
      <c r="S26" s="21">
        <v>44239</v>
      </c>
      <c r="T26" s="21"/>
      <c r="U26" s="18" t="s">
        <v>32</v>
      </c>
      <c r="V26" s="49">
        <v>41829</v>
      </c>
      <c r="W26" s="23"/>
      <c r="X26" s="23"/>
    </row>
    <row r="27" spans="1:24" ht="15" x14ac:dyDescent="0.25">
      <c r="A27" s="10">
        <v>24</v>
      </c>
      <c r="B27" s="11" t="s">
        <v>104</v>
      </c>
      <c r="C27" s="11" t="s">
        <v>105</v>
      </c>
      <c r="D27" s="11" t="s">
        <v>106</v>
      </c>
      <c r="E27" s="12" t="s">
        <v>75</v>
      </c>
      <c r="F27" s="13" t="s">
        <v>76</v>
      </c>
      <c r="G27" s="50">
        <v>0.02</v>
      </c>
      <c r="H27" s="14">
        <v>0.02</v>
      </c>
      <c r="I27" s="16" t="s">
        <v>31</v>
      </c>
      <c r="J27" s="16" t="s">
        <v>31</v>
      </c>
      <c r="K27" s="16" t="s">
        <v>31</v>
      </c>
      <c r="L27" s="16" t="s">
        <v>31</v>
      </c>
      <c r="M27" s="16" t="s">
        <v>31</v>
      </c>
      <c r="N27" s="16" t="s">
        <v>31</v>
      </c>
      <c r="O27" s="17">
        <v>44344</v>
      </c>
      <c r="P27" s="18" t="s">
        <v>32</v>
      </c>
      <c r="Q27" s="25"/>
      <c r="R27" s="48">
        <v>2.5700000000000001E-2</v>
      </c>
      <c r="S27" s="21">
        <v>44239</v>
      </c>
      <c r="T27" s="21"/>
      <c r="U27" s="18" t="s">
        <v>32</v>
      </c>
      <c r="V27" s="49">
        <v>39378</v>
      </c>
      <c r="W27" s="23"/>
      <c r="X27" s="23"/>
    </row>
    <row r="28" spans="1:24" ht="15" x14ac:dyDescent="0.25">
      <c r="A28" s="10">
        <v>25</v>
      </c>
      <c r="B28" s="11" t="s">
        <v>107</v>
      </c>
      <c r="C28" s="11" t="s">
        <v>108</v>
      </c>
      <c r="D28" s="11" t="s">
        <v>109</v>
      </c>
      <c r="E28" s="12" t="s">
        <v>75</v>
      </c>
      <c r="F28" s="13" t="s">
        <v>76</v>
      </c>
      <c r="G28" s="50">
        <v>0.01</v>
      </c>
      <c r="H28" s="14">
        <v>0.01</v>
      </c>
      <c r="I28" s="16" t="s">
        <v>31</v>
      </c>
      <c r="J28" s="16" t="s">
        <v>31</v>
      </c>
      <c r="K28" s="16" t="s">
        <v>31</v>
      </c>
      <c r="L28" s="16" t="s">
        <v>31</v>
      </c>
      <c r="M28" s="16" t="s">
        <v>31</v>
      </c>
      <c r="N28" s="16" t="s">
        <v>31</v>
      </c>
      <c r="O28" s="17">
        <v>44344</v>
      </c>
      <c r="P28" s="18" t="s">
        <v>32</v>
      </c>
      <c r="Q28" s="25"/>
      <c r="R28" s="48">
        <v>4.7000000000000002E-3</v>
      </c>
      <c r="S28" s="21">
        <v>44414</v>
      </c>
      <c r="T28" s="22" t="s">
        <v>34</v>
      </c>
      <c r="U28" s="18"/>
      <c r="V28" s="49">
        <v>40164</v>
      </c>
      <c r="W28" s="23"/>
      <c r="X28" s="23"/>
    </row>
    <row r="29" spans="1:24" ht="15" x14ac:dyDescent="0.25">
      <c r="A29" s="10">
        <v>26</v>
      </c>
      <c r="B29" s="11" t="s">
        <v>110</v>
      </c>
      <c r="C29" s="11" t="s">
        <v>111</v>
      </c>
      <c r="D29" s="11" t="s">
        <v>112</v>
      </c>
      <c r="E29" s="12" t="s">
        <v>75</v>
      </c>
      <c r="F29" s="13" t="s">
        <v>76</v>
      </c>
      <c r="G29" s="50">
        <v>2.3E-2</v>
      </c>
      <c r="H29" s="14">
        <v>2.3E-2</v>
      </c>
      <c r="I29" s="16" t="s">
        <v>31</v>
      </c>
      <c r="J29" s="16" t="s">
        <v>31</v>
      </c>
      <c r="K29" s="16" t="s">
        <v>31</v>
      </c>
      <c r="L29" s="16" t="s">
        <v>31</v>
      </c>
      <c r="M29" s="16" t="s">
        <v>31</v>
      </c>
      <c r="N29" s="16" t="s">
        <v>31</v>
      </c>
      <c r="O29" s="17">
        <v>44344</v>
      </c>
      <c r="P29" s="18" t="s">
        <v>32</v>
      </c>
      <c r="Q29" s="25"/>
      <c r="R29" s="48">
        <v>2.7200000000000002E-2</v>
      </c>
      <c r="S29" s="21">
        <v>44239</v>
      </c>
      <c r="T29" s="21"/>
      <c r="U29" s="18" t="s">
        <v>32</v>
      </c>
      <c r="V29" s="49">
        <v>39644</v>
      </c>
      <c r="W29" s="23"/>
      <c r="X29" s="23"/>
    </row>
    <row r="30" spans="1:24" ht="15" x14ac:dyDescent="0.25">
      <c r="A30" s="10">
        <v>27</v>
      </c>
      <c r="B30" s="11" t="s">
        <v>113</v>
      </c>
      <c r="C30" s="11" t="s">
        <v>114</v>
      </c>
      <c r="D30" s="11" t="s">
        <v>115</v>
      </c>
      <c r="E30" s="12" t="s">
        <v>75</v>
      </c>
      <c r="F30" s="13" t="s">
        <v>76</v>
      </c>
      <c r="G30" s="50">
        <v>2.7E-2</v>
      </c>
      <c r="H30" s="14">
        <v>2.7E-2</v>
      </c>
      <c r="I30" s="16" t="s">
        <v>31</v>
      </c>
      <c r="J30" s="16" t="s">
        <v>31</v>
      </c>
      <c r="K30" s="16" t="s">
        <v>31</v>
      </c>
      <c r="L30" s="16" t="s">
        <v>31</v>
      </c>
      <c r="M30" s="16" t="s">
        <v>31</v>
      </c>
      <c r="N30" s="16" t="s">
        <v>31</v>
      </c>
      <c r="O30" s="17">
        <v>44344</v>
      </c>
      <c r="P30" s="18" t="s">
        <v>32</v>
      </c>
      <c r="Q30" s="25"/>
      <c r="R30" s="48">
        <v>3.1600000000000003E-2</v>
      </c>
      <c r="S30" s="21">
        <v>44239</v>
      </c>
      <c r="T30" s="21"/>
      <c r="U30" s="18" t="s">
        <v>32</v>
      </c>
      <c r="V30" s="49">
        <v>42016</v>
      </c>
      <c r="W30" s="23"/>
      <c r="X30" s="23"/>
    </row>
    <row r="31" spans="1:24" ht="15" x14ac:dyDescent="0.25">
      <c r="A31" s="10">
        <v>28</v>
      </c>
      <c r="B31" s="11" t="s">
        <v>116</v>
      </c>
      <c r="C31" s="11" t="s">
        <v>117</v>
      </c>
      <c r="D31" s="11" t="s">
        <v>118</v>
      </c>
      <c r="E31" s="12" t="s">
        <v>75</v>
      </c>
      <c r="F31" s="13" t="s">
        <v>76</v>
      </c>
      <c r="G31" s="50">
        <v>2.5999999999999999E-2</v>
      </c>
      <c r="H31" s="14">
        <v>2.5999999999999999E-2</v>
      </c>
      <c r="I31" s="16" t="s">
        <v>31</v>
      </c>
      <c r="J31" s="16" t="s">
        <v>31</v>
      </c>
      <c r="K31" s="16" t="s">
        <v>31</v>
      </c>
      <c r="L31" s="16" t="s">
        <v>31</v>
      </c>
      <c r="M31" s="16" t="s">
        <v>31</v>
      </c>
      <c r="N31" s="16" t="s">
        <v>31</v>
      </c>
      <c r="O31" s="17">
        <v>44344</v>
      </c>
      <c r="P31" s="18" t="s">
        <v>32</v>
      </c>
      <c r="Q31" s="25"/>
      <c r="R31" s="48">
        <v>3.1600000000000003E-2</v>
      </c>
      <c r="S31" s="21">
        <v>44239</v>
      </c>
      <c r="T31" s="21"/>
      <c r="U31" s="18" t="s">
        <v>32</v>
      </c>
      <c r="V31" s="49">
        <v>41598</v>
      </c>
      <c r="W31" s="23"/>
      <c r="X31" s="23"/>
    </row>
    <row r="32" spans="1:24" ht="15" x14ac:dyDescent="0.25">
      <c r="A32" s="10">
        <v>29</v>
      </c>
      <c r="B32" s="11" t="s">
        <v>119</v>
      </c>
      <c r="C32" s="11" t="s">
        <v>120</v>
      </c>
      <c r="D32" s="11" t="s">
        <v>121</v>
      </c>
      <c r="E32" s="12" t="s">
        <v>75</v>
      </c>
      <c r="F32" s="13" t="s">
        <v>76</v>
      </c>
      <c r="G32" s="50">
        <v>8.9999999999999993E-3</v>
      </c>
      <c r="H32" s="14">
        <v>8.9999999999999993E-3</v>
      </c>
      <c r="I32" s="16" t="s">
        <v>31</v>
      </c>
      <c r="J32" s="16" t="s">
        <v>31</v>
      </c>
      <c r="K32" s="16" t="s">
        <v>31</v>
      </c>
      <c r="L32" s="16" t="s">
        <v>31</v>
      </c>
      <c r="M32" s="16" t="s">
        <v>31</v>
      </c>
      <c r="N32" s="16" t="s">
        <v>31</v>
      </c>
      <c r="O32" s="17">
        <v>44344</v>
      </c>
      <c r="P32" s="18" t="s">
        <v>32</v>
      </c>
      <c r="Q32" s="25"/>
      <c r="R32" s="48">
        <v>4.5999999999999999E-3</v>
      </c>
      <c r="S32" s="21">
        <v>44409</v>
      </c>
      <c r="T32" s="22" t="s">
        <v>34</v>
      </c>
      <c r="U32" s="18"/>
      <c r="V32" s="49">
        <v>43796</v>
      </c>
      <c r="W32" s="27"/>
      <c r="X32" s="27"/>
    </row>
    <row r="33" spans="1:24" ht="15" x14ac:dyDescent="0.25">
      <c r="A33" s="10">
        <v>30</v>
      </c>
      <c r="B33" s="11" t="s">
        <v>122</v>
      </c>
      <c r="C33" s="11" t="s">
        <v>123</v>
      </c>
      <c r="D33" s="11" t="s">
        <v>124</v>
      </c>
      <c r="E33" s="12" t="s">
        <v>75</v>
      </c>
      <c r="F33" s="13" t="s">
        <v>76</v>
      </c>
      <c r="G33" s="51" t="s">
        <v>31</v>
      </c>
      <c r="H33" s="16" t="s">
        <v>31</v>
      </c>
      <c r="I33" s="16" t="s">
        <v>31</v>
      </c>
      <c r="J33" s="16" t="s">
        <v>31</v>
      </c>
      <c r="K33" s="16" t="s">
        <v>31</v>
      </c>
      <c r="L33" s="16" t="s">
        <v>31</v>
      </c>
      <c r="M33" s="16" t="s">
        <v>31</v>
      </c>
      <c r="N33" s="16" t="s">
        <v>31</v>
      </c>
      <c r="O33" s="14"/>
      <c r="P33" s="18" t="s">
        <v>125</v>
      </c>
      <c r="Q33" s="25"/>
      <c r="R33" s="48">
        <v>0.01</v>
      </c>
      <c r="S33" s="21">
        <v>44239</v>
      </c>
      <c r="T33" s="21"/>
      <c r="U33" s="18" t="s">
        <v>126</v>
      </c>
      <c r="V33" s="49">
        <v>44028</v>
      </c>
      <c r="W33" s="27"/>
      <c r="X33" s="27"/>
    </row>
    <row r="34" spans="1:24" ht="15" x14ac:dyDescent="0.25">
      <c r="A34" s="10">
        <v>31</v>
      </c>
      <c r="B34" s="11" t="s">
        <v>127</v>
      </c>
      <c r="C34" s="11" t="s">
        <v>128</v>
      </c>
      <c r="D34" s="11" t="s">
        <v>129</v>
      </c>
      <c r="E34" s="12" t="s">
        <v>75</v>
      </c>
      <c r="F34" s="13" t="s">
        <v>76</v>
      </c>
      <c r="G34" s="52" t="s">
        <v>31</v>
      </c>
      <c r="H34" s="16" t="s">
        <v>31</v>
      </c>
      <c r="I34" s="16" t="s">
        <v>31</v>
      </c>
      <c r="J34" s="16" t="s">
        <v>31</v>
      </c>
      <c r="K34" s="16" t="s">
        <v>31</v>
      </c>
      <c r="L34" s="16" t="s">
        <v>31</v>
      </c>
      <c r="M34" s="16" t="s">
        <v>31</v>
      </c>
      <c r="N34" s="16" t="s">
        <v>31</v>
      </c>
      <c r="O34" s="29"/>
      <c r="P34" s="18" t="s">
        <v>130</v>
      </c>
      <c r="Q34" s="24"/>
      <c r="R34" s="48">
        <v>2.5000000000000001E-2</v>
      </c>
      <c r="S34" s="21">
        <v>44501</v>
      </c>
      <c r="T34" s="22" t="s">
        <v>279</v>
      </c>
      <c r="U34" s="18" t="s">
        <v>126</v>
      </c>
      <c r="V34" s="49">
        <v>44384</v>
      </c>
      <c r="W34" s="27"/>
      <c r="X34" s="27"/>
    </row>
    <row r="35" spans="1:24" ht="15" x14ac:dyDescent="0.25">
      <c r="A35" s="10">
        <v>32</v>
      </c>
      <c r="B35" s="11" t="s">
        <v>131</v>
      </c>
      <c r="C35" s="11" t="s">
        <v>132</v>
      </c>
      <c r="D35" s="11" t="s">
        <v>133</v>
      </c>
      <c r="E35" s="12" t="s">
        <v>134</v>
      </c>
      <c r="F35" s="13" t="s">
        <v>76</v>
      </c>
      <c r="G35" s="50">
        <v>3.1E-2</v>
      </c>
      <c r="H35" s="14">
        <v>3.1E-2</v>
      </c>
      <c r="I35" s="16" t="s">
        <v>31</v>
      </c>
      <c r="J35" s="16" t="s">
        <v>31</v>
      </c>
      <c r="K35" s="16" t="s">
        <v>31</v>
      </c>
      <c r="L35" s="16" t="s">
        <v>31</v>
      </c>
      <c r="M35" s="16" t="s">
        <v>31</v>
      </c>
      <c r="N35" s="16" t="s">
        <v>31</v>
      </c>
      <c r="O35" s="17">
        <v>44344</v>
      </c>
      <c r="P35" s="18" t="s">
        <v>32</v>
      </c>
      <c r="Q35" s="25"/>
      <c r="R35" s="48">
        <v>1.7399999999999999E-2</v>
      </c>
      <c r="S35" s="21">
        <v>44239</v>
      </c>
      <c r="T35" s="21"/>
      <c r="U35" s="18" t="s">
        <v>32</v>
      </c>
      <c r="V35" s="49">
        <v>40780</v>
      </c>
      <c r="W35" s="23"/>
      <c r="X35" s="23"/>
    </row>
    <row r="36" spans="1:24" ht="15" x14ac:dyDescent="0.25">
      <c r="A36" s="10">
        <v>33</v>
      </c>
      <c r="B36" s="11" t="s">
        <v>135</v>
      </c>
      <c r="C36" s="11" t="s">
        <v>136</v>
      </c>
      <c r="D36" s="11" t="s">
        <v>137</v>
      </c>
      <c r="E36" s="12" t="s">
        <v>134</v>
      </c>
      <c r="F36" s="13" t="s">
        <v>76</v>
      </c>
      <c r="G36" s="50">
        <v>2.5999999999999999E-2</v>
      </c>
      <c r="H36" s="14">
        <v>2.5999999999999999E-2</v>
      </c>
      <c r="I36" s="16" t="s">
        <v>31</v>
      </c>
      <c r="J36" s="16" t="s">
        <v>31</v>
      </c>
      <c r="K36" s="16" t="s">
        <v>31</v>
      </c>
      <c r="L36" s="16" t="s">
        <v>31</v>
      </c>
      <c r="M36" s="16" t="s">
        <v>31</v>
      </c>
      <c r="N36" s="16" t="s">
        <v>31</v>
      </c>
      <c r="O36" s="17">
        <v>44344</v>
      </c>
      <c r="P36" s="18" t="s">
        <v>32</v>
      </c>
      <c r="Q36" s="25"/>
      <c r="R36" s="48">
        <v>2.8900000000000002E-2</v>
      </c>
      <c r="S36" s="21">
        <v>44239</v>
      </c>
      <c r="T36" s="21"/>
      <c r="U36" s="18" t="s">
        <v>32</v>
      </c>
      <c r="V36" s="49">
        <v>39738</v>
      </c>
      <c r="W36" s="23"/>
      <c r="X36" s="23"/>
    </row>
    <row r="37" spans="1:24" ht="15" x14ac:dyDescent="0.25">
      <c r="A37" s="10">
        <v>34</v>
      </c>
      <c r="B37" s="11" t="s">
        <v>138</v>
      </c>
      <c r="C37" s="11" t="s">
        <v>139</v>
      </c>
      <c r="D37" s="11" t="s">
        <v>140</v>
      </c>
      <c r="E37" s="12" t="s">
        <v>134</v>
      </c>
      <c r="F37" s="13" t="s">
        <v>76</v>
      </c>
      <c r="G37" s="50">
        <v>2.7E-2</v>
      </c>
      <c r="H37" s="14">
        <v>2.7E-2</v>
      </c>
      <c r="I37" s="16" t="s">
        <v>31</v>
      </c>
      <c r="J37" s="16" t="s">
        <v>31</v>
      </c>
      <c r="K37" s="16" t="s">
        <v>31</v>
      </c>
      <c r="L37" s="16" t="s">
        <v>31</v>
      </c>
      <c r="M37" s="16" t="s">
        <v>31</v>
      </c>
      <c r="N37" s="16" t="s">
        <v>31</v>
      </c>
      <c r="O37" s="17">
        <v>44344</v>
      </c>
      <c r="P37" s="18" t="s">
        <v>32</v>
      </c>
      <c r="Q37" s="25"/>
      <c r="R37" s="48">
        <v>0.03</v>
      </c>
      <c r="S37" s="21">
        <v>44239</v>
      </c>
      <c r="T37" s="21"/>
      <c r="U37" s="18" t="s">
        <v>32</v>
      </c>
      <c r="V37" s="49">
        <v>42774</v>
      </c>
      <c r="W37" s="23"/>
      <c r="X37" s="23"/>
    </row>
    <row r="38" spans="1:24" ht="15" x14ac:dyDescent="0.25">
      <c r="A38" s="10">
        <v>35</v>
      </c>
      <c r="B38" s="11" t="s">
        <v>141</v>
      </c>
      <c r="C38" s="11" t="s">
        <v>142</v>
      </c>
      <c r="D38" s="11" t="s">
        <v>143</v>
      </c>
      <c r="E38" s="12" t="s">
        <v>134</v>
      </c>
      <c r="F38" s="13" t="s">
        <v>76</v>
      </c>
      <c r="G38" s="50">
        <v>2.1000000000000001E-2</v>
      </c>
      <c r="H38" s="14">
        <v>2.1000000000000001E-2</v>
      </c>
      <c r="I38" s="16" t="s">
        <v>31</v>
      </c>
      <c r="J38" s="16" t="s">
        <v>31</v>
      </c>
      <c r="K38" s="16" t="s">
        <v>31</v>
      </c>
      <c r="L38" s="16" t="s">
        <v>31</v>
      </c>
      <c r="M38" s="16" t="s">
        <v>31</v>
      </c>
      <c r="N38" s="16" t="s">
        <v>31</v>
      </c>
      <c r="O38" s="17">
        <v>44344</v>
      </c>
      <c r="P38" s="18" t="s">
        <v>32</v>
      </c>
      <c r="Q38" s="25"/>
      <c r="R38" s="48">
        <v>2.4300000000000002E-2</v>
      </c>
      <c r="S38" s="21">
        <v>44239</v>
      </c>
      <c r="T38" s="21"/>
      <c r="U38" s="18" t="s">
        <v>32</v>
      </c>
      <c r="V38" s="49">
        <v>42263</v>
      </c>
      <c r="W38" s="23"/>
      <c r="X38" s="23"/>
    </row>
    <row r="39" spans="1:24" ht="15" x14ac:dyDescent="0.25">
      <c r="A39" s="10">
        <v>36</v>
      </c>
      <c r="B39" s="11" t="s">
        <v>144</v>
      </c>
      <c r="C39" s="11" t="s">
        <v>145</v>
      </c>
      <c r="D39" s="11" t="s">
        <v>146</v>
      </c>
      <c r="E39" s="12" t="s">
        <v>134</v>
      </c>
      <c r="F39" s="13" t="s">
        <v>76</v>
      </c>
      <c r="G39" s="50">
        <v>1.7000000000000001E-2</v>
      </c>
      <c r="H39" s="14">
        <v>1.7000000000000001E-2</v>
      </c>
      <c r="I39" s="16" t="s">
        <v>31</v>
      </c>
      <c r="J39" s="16" t="s">
        <v>31</v>
      </c>
      <c r="K39" s="16" t="s">
        <v>31</v>
      </c>
      <c r="L39" s="16" t="s">
        <v>31</v>
      </c>
      <c r="M39" s="16" t="s">
        <v>31</v>
      </c>
      <c r="N39" s="16" t="s">
        <v>31</v>
      </c>
      <c r="O39" s="17">
        <v>44344</v>
      </c>
      <c r="P39" s="18" t="s">
        <v>32</v>
      </c>
      <c r="Q39" s="25"/>
      <c r="R39" s="48">
        <v>1.72E-2</v>
      </c>
      <c r="S39" s="21">
        <v>44239</v>
      </c>
      <c r="T39" s="21"/>
      <c r="U39" s="18" t="s">
        <v>32</v>
      </c>
      <c r="V39" s="49">
        <v>39925</v>
      </c>
      <c r="W39" s="23"/>
      <c r="X39" s="23"/>
    </row>
    <row r="40" spans="1:24" ht="15" x14ac:dyDescent="0.25">
      <c r="A40" s="10">
        <v>37</v>
      </c>
      <c r="B40" s="11" t="s">
        <v>147</v>
      </c>
      <c r="C40" s="11" t="s">
        <v>148</v>
      </c>
      <c r="D40" s="11" t="s">
        <v>149</v>
      </c>
      <c r="E40" s="12" t="s">
        <v>134</v>
      </c>
      <c r="F40" s="13" t="s">
        <v>76</v>
      </c>
      <c r="G40" s="50">
        <v>1.7000000000000001E-2</v>
      </c>
      <c r="H40" s="14">
        <v>1.7000000000000001E-2</v>
      </c>
      <c r="I40" s="16" t="s">
        <v>31</v>
      </c>
      <c r="J40" s="16" t="s">
        <v>31</v>
      </c>
      <c r="K40" s="16" t="s">
        <v>31</v>
      </c>
      <c r="L40" s="16" t="s">
        <v>31</v>
      </c>
      <c r="M40" s="16" t="s">
        <v>31</v>
      </c>
      <c r="N40" s="16" t="s">
        <v>31</v>
      </c>
      <c r="O40" s="17">
        <v>44344</v>
      </c>
      <c r="P40" s="18" t="s">
        <v>32</v>
      </c>
      <c r="Q40" s="25"/>
      <c r="R40" s="48">
        <v>1.7399999999999999E-2</v>
      </c>
      <c r="S40" s="21">
        <v>44239</v>
      </c>
      <c r="T40" s="21"/>
      <c r="U40" s="18" t="s">
        <v>32</v>
      </c>
      <c r="V40" s="49">
        <v>40921</v>
      </c>
      <c r="W40" s="23"/>
      <c r="X40" s="23"/>
    </row>
    <row r="41" spans="1:24" ht="15" x14ac:dyDescent="0.25">
      <c r="A41" s="10">
        <v>38</v>
      </c>
      <c r="B41" s="11" t="s">
        <v>150</v>
      </c>
      <c r="C41" s="11" t="s">
        <v>151</v>
      </c>
      <c r="D41" s="11" t="s">
        <v>152</v>
      </c>
      <c r="E41" s="12" t="s">
        <v>153</v>
      </c>
      <c r="F41" s="13" t="s">
        <v>30</v>
      </c>
      <c r="G41" s="50">
        <v>0.03</v>
      </c>
      <c r="H41" s="14">
        <v>3.1E-2</v>
      </c>
      <c r="I41" s="14">
        <v>2.9000000000000001E-2</v>
      </c>
      <c r="J41" s="16" t="s">
        <v>31</v>
      </c>
      <c r="K41" s="14">
        <v>2.1999999999999999E-2</v>
      </c>
      <c r="L41" s="16" t="s">
        <v>31</v>
      </c>
      <c r="M41" s="16" t="s">
        <v>31</v>
      </c>
      <c r="N41" s="16" t="s">
        <v>31</v>
      </c>
      <c r="O41" s="17">
        <v>44344</v>
      </c>
      <c r="P41" s="18" t="s">
        <v>32</v>
      </c>
      <c r="Q41" s="25"/>
      <c r="R41" s="48">
        <v>3.6200000000000003E-2</v>
      </c>
      <c r="S41" s="21">
        <v>44239</v>
      </c>
      <c r="T41" s="21"/>
      <c r="U41" s="18" t="s">
        <v>32</v>
      </c>
      <c r="V41" s="49">
        <v>36685</v>
      </c>
      <c r="W41" s="27"/>
      <c r="X41" s="27"/>
    </row>
    <row r="42" spans="1:24" ht="15" x14ac:dyDescent="0.25">
      <c r="A42" s="10">
        <v>39</v>
      </c>
      <c r="B42" s="11" t="s">
        <v>154</v>
      </c>
      <c r="C42" s="11" t="s">
        <v>155</v>
      </c>
      <c r="D42" s="11" t="s">
        <v>156</v>
      </c>
      <c r="E42" s="12" t="s">
        <v>153</v>
      </c>
      <c r="F42" s="13" t="s">
        <v>30</v>
      </c>
      <c r="G42" s="50">
        <v>0.03</v>
      </c>
      <c r="H42" s="14">
        <v>3.1E-2</v>
      </c>
      <c r="I42" s="16" t="s">
        <v>31</v>
      </c>
      <c r="J42" s="16" t="s">
        <v>31</v>
      </c>
      <c r="K42" s="14">
        <v>2.4E-2</v>
      </c>
      <c r="L42" s="16" t="s">
        <v>31</v>
      </c>
      <c r="M42" s="16" t="s">
        <v>31</v>
      </c>
      <c r="N42" s="16" t="s">
        <v>31</v>
      </c>
      <c r="O42" s="17">
        <v>44344</v>
      </c>
      <c r="P42" s="18" t="s">
        <v>32</v>
      </c>
      <c r="Q42" s="25"/>
      <c r="R42" s="48">
        <v>3.6200000000000003E-2</v>
      </c>
      <c r="S42" s="21">
        <v>44239</v>
      </c>
      <c r="T42" s="21"/>
      <c r="U42" s="18" t="s">
        <v>32</v>
      </c>
      <c r="V42" s="49">
        <v>38106</v>
      </c>
      <c r="W42" s="27"/>
      <c r="X42" s="27"/>
    </row>
    <row r="43" spans="1:24" ht="15" x14ac:dyDescent="0.25">
      <c r="A43" s="10">
        <v>40</v>
      </c>
      <c r="B43" s="11" t="s">
        <v>157</v>
      </c>
      <c r="C43" s="11" t="s">
        <v>158</v>
      </c>
      <c r="D43" s="11" t="s">
        <v>159</v>
      </c>
      <c r="E43" s="12" t="s">
        <v>153</v>
      </c>
      <c r="F43" s="13" t="s">
        <v>30</v>
      </c>
      <c r="G43" s="50">
        <v>2.3E-2</v>
      </c>
      <c r="H43" s="14">
        <v>2.3E-2</v>
      </c>
      <c r="I43" s="16" t="s">
        <v>31</v>
      </c>
      <c r="J43" s="16" t="s">
        <v>31</v>
      </c>
      <c r="K43" s="14">
        <v>2.3E-2</v>
      </c>
      <c r="L43" s="16" t="s">
        <v>31</v>
      </c>
      <c r="M43" s="16" t="s">
        <v>31</v>
      </c>
      <c r="N43" s="16" t="s">
        <v>31</v>
      </c>
      <c r="O43" s="17">
        <v>44344</v>
      </c>
      <c r="P43" s="18" t="s">
        <v>32</v>
      </c>
      <c r="Q43" s="25"/>
      <c r="R43" s="48">
        <v>2.7300000000000001E-2</v>
      </c>
      <c r="S43" s="21">
        <v>44239</v>
      </c>
      <c r="T43" s="21"/>
      <c r="U43" s="18" t="s">
        <v>32</v>
      </c>
      <c r="V43" s="49">
        <v>37378</v>
      </c>
      <c r="W43" s="27"/>
      <c r="X43" s="27"/>
    </row>
    <row r="44" spans="1:24" ht="15" x14ac:dyDescent="0.25">
      <c r="A44" s="10">
        <v>41</v>
      </c>
      <c r="B44" s="11" t="s">
        <v>160</v>
      </c>
      <c r="C44" s="11" t="s">
        <v>161</v>
      </c>
      <c r="D44" s="11" t="s">
        <v>162</v>
      </c>
      <c r="E44" s="12" t="s">
        <v>153</v>
      </c>
      <c r="F44" s="13" t="s">
        <v>30</v>
      </c>
      <c r="G44" s="50">
        <v>1.6E-2</v>
      </c>
      <c r="H44" s="14">
        <v>1.6E-2</v>
      </c>
      <c r="I44" s="16" t="s">
        <v>31</v>
      </c>
      <c r="J44" s="16" t="s">
        <v>31</v>
      </c>
      <c r="K44" s="14">
        <v>1.6E-2</v>
      </c>
      <c r="L44" s="16" t="s">
        <v>31</v>
      </c>
      <c r="M44" s="16" t="s">
        <v>31</v>
      </c>
      <c r="N44" s="16" t="s">
        <v>31</v>
      </c>
      <c r="O44" s="17">
        <v>44344</v>
      </c>
      <c r="P44" s="18" t="s">
        <v>32</v>
      </c>
      <c r="Q44" s="25"/>
      <c r="R44" s="48">
        <v>2.0800000000000003E-2</v>
      </c>
      <c r="S44" s="21">
        <v>44239</v>
      </c>
      <c r="T44" s="21"/>
      <c r="U44" s="18" t="s">
        <v>32</v>
      </c>
      <c r="V44" s="49">
        <v>37778</v>
      </c>
      <c r="W44" s="27"/>
      <c r="X44" s="27"/>
    </row>
    <row r="45" spans="1:24" ht="15" x14ac:dyDescent="0.25">
      <c r="A45" s="10">
        <v>42</v>
      </c>
      <c r="B45" s="11" t="s">
        <v>163</v>
      </c>
      <c r="C45" s="11" t="s">
        <v>164</v>
      </c>
      <c r="D45" s="11" t="s">
        <v>165</v>
      </c>
      <c r="E45" s="12" t="s">
        <v>153</v>
      </c>
      <c r="F45" s="13" t="s">
        <v>30</v>
      </c>
      <c r="G45" s="50">
        <v>2.5000000000000001E-2</v>
      </c>
      <c r="H45" s="14">
        <v>2.5000000000000001E-2</v>
      </c>
      <c r="I45" s="16">
        <v>2.5000000000000001E-2</v>
      </c>
      <c r="J45" s="16" t="s">
        <v>31</v>
      </c>
      <c r="K45" s="16">
        <v>2.1000000000000001E-2</v>
      </c>
      <c r="L45" s="16" t="s">
        <v>31</v>
      </c>
      <c r="M45" s="16" t="s">
        <v>31</v>
      </c>
      <c r="N45" s="16" t="s">
        <v>31</v>
      </c>
      <c r="O45" s="17">
        <v>44344</v>
      </c>
      <c r="P45" s="18" t="s">
        <v>32</v>
      </c>
      <c r="Q45" s="25"/>
      <c r="R45" s="48">
        <v>2.92E-2</v>
      </c>
      <c r="S45" s="21">
        <v>44239</v>
      </c>
      <c r="T45" s="21"/>
      <c r="U45" s="18" t="s">
        <v>32</v>
      </c>
      <c r="V45" s="49">
        <v>38558</v>
      </c>
      <c r="W45" s="27"/>
      <c r="X45" s="27"/>
    </row>
    <row r="46" spans="1:24" ht="15" x14ac:dyDescent="0.25">
      <c r="A46" s="10">
        <v>43</v>
      </c>
      <c r="B46" s="11" t="s">
        <v>166</v>
      </c>
      <c r="C46" s="11" t="s">
        <v>167</v>
      </c>
      <c r="D46" s="11" t="s">
        <v>168</v>
      </c>
      <c r="E46" s="12" t="s">
        <v>169</v>
      </c>
      <c r="F46" s="13" t="s">
        <v>76</v>
      </c>
      <c r="G46" s="50">
        <v>0</v>
      </c>
      <c r="H46" s="14"/>
      <c r="I46" s="14"/>
      <c r="J46" s="16"/>
      <c r="K46" s="14"/>
      <c r="L46" s="14"/>
      <c r="M46" s="14"/>
      <c r="N46" s="14"/>
      <c r="O46" s="17">
        <v>44344</v>
      </c>
      <c r="P46" s="18" t="s">
        <v>32</v>
      </c>
      <c r="Q46" s="25"/>
      <c r="R46" s="48">
        <v>1.9E-3</v>
      </c>
      <c r="S46" s="21">
        <v>44470</v>
      </c>
      <c r="T46" s="22" t="s">
        <v>34</v>
      </c>
      <c r="U46" s="21"/>
      <c r="V46" s="49">
        <v>43812</v>
      </c>
      <c r="W46" s="27"/>
      <c r="X46" s="27"/>
    </row>
    <row r="47" spans="1:24" ht="15" x14ac:dyDescent="0.25">
      <c r="A47" s="10">
        <v>44</v>
      </c>
      <c r="B47" s="11" t="s">
        <v>170</v>
      </c>
      <c r="C47" s="11" t="s">
        <v>171</v>
      </c>
      <c r="D47" s="11" t="s">
        <v>172</v>
      </c>
      <c r="E47" s="12" t="s">
        <v>169</v>
      </c>
      <c r="F47" s="13" t="s">
        <v>76</v>
      </c>
      <c r="G47" s="50">
        <v>2E-3</v>
      </c>
      <c r="H47" s="14"/>
      <c r="I47" s="14"/>
      <c r="J47" s="16"/>
      <c r="K47" s="14"/>
      <c r="L47" s="14"/>
      <c r="M47" s="14"/>
      <c r="N47" s="14"/>
      <c r="O47" s="17">
        <v>44344</v>
      </c>
      <c r="P47" s="18" t="s">
        <v>32</v>
      </c>
      <c r="Q47" s="25"/>
      <c r="R47" s="48">
        <v>2.8999999999999998E-3</v>
      </c>
      <c r="S47" s="21">
        <v>44470</v>
      </c>
      <c r="T47" s="22" t="s">
        <v>34</v>
      </c>
      <c r="U47" s="21"/>
      <c r="V47" s="49">
        <v>43798</v>
      </c>
      <c r="W47" s="27"/>
      <c r="X47" s="27"/>
    </row>
    <row r="48" spans="1:24" ht="15" x14ac:dyDescent="0.25">
      <c r="A48" s="10">
        <v>45</v>
      </c>
      <c r="B48" s="11" t="s">
        <v>173</v>
      </c>
      <c r="C48" s="11" t="s">
        <v>174</v>
      </c>
      <c r="D48" s="11" t="s">
        <v>175</v>
      </c>
      <c r="E48" s="12" t="s">
        <v>169</v>
      </c>
      <c r="F48" s="13" t="s">
        <v>76</v>
      </c>
      <c r="G48" s="50">
        <v>2E-3</v>
      </c>
      <c r="H48" s="14"/>
      <c r="I48" s="14"/>
      <c r="J48" s="16"/>
      <c r="K48" s="14"/>
      <c r="L48" s="14"/>
      <c r="M48" s="14"/>
      <c r="N48" s="14"/>
      <c r="O48" s="17">
        <v>44344</v>
      </c>
      <c r="P48" s="18" t="s">
        <v>32</v>
      </c>
      <c r="Q48" s="25"/>
      <c r="R48" s="48">
        <v>4.8999999999999998E-3</v>
      </c>
      <c r="S48" s="21">
        <v>44470</v>
      </c>
      <c r="T48" s="22" t="s">
        <v>34</v>
      </c>
      <c r="U48" s="21"/>
      <c r="V48" s="49">
        <v>43798</v>
      </c>
      <c r="W48" s="27"/>
      <c r="X48" s="27"/>
    </row>
    <row r="49" spans="1:24" ht="15" x14ac:dyDescent="0.25">
      <c r="A49" s="10">
        <v>46</v>
      </c>
      <c r="B49" s="11" t="s">
        <v>176</v>
      </c>
      <c r="C49" s="11" t="s">
        <v>177</v>
      </c>
      <c r="D49" s="11" t="s">
        <v>178</v>
      </c>
      <c r="E49" s="12" t="s">
        <v>169</v>
      </c>
      <c r="F49" s="13" t="s">
        <v>76</v>
      </c>
      <c r="G49" s="50">
        <v>3.0000000000000001E-3</v>
      </c>
      <c r="H49" s="14"/>
      <c r="I49" s="14"/>
      <c r="J49" s="16"/>
      <c r="K49" s="14"/>
      <c r="L49" s="14"/>
      <c r="M49" s="14"/>
      <c r="N49" s="14"/>
      <c r="O49" s="17">
        <v>44344</v>
      </c>
      <c r="P49" s="18" t="s">
        <v>32</v>
      </c>
      <c r="Q49" s="25"/>
      <c r="R49" s="48">
        <v>5.0000000000000001E-3</v>
      </c>
      <c r="S49" s="21">
        <v>44470</v>
      </c>
      <c r="T49" s="22" t="s">
        <v>34</v>
      </c>
      <c r="U49" s="21"/>
      <c r="V49" s="49">
        <v>43798</v>
      </c>
      <c r="W49" s="27"/>
      <c r="X49" s="27"/>
    </row>
    <row r="50" spans="1:24" ht="15" x14ac:dyDescent="0.25">
      <c r="A50" s="10">
        <v>47</v>
      </c>
      <c r="B50" s="11" t="s">
        <v>179</v>
      </c>
      <c r="C50" s="11" t="s">
        <v>180</v>
      </c>
      <c r="D50" s="11" t="s">
        <v>181</v>
      </c>
      <c r="E50" s="12" t="s">
        <v>169</v>
      </c>
      <c r="F50" s="13" t="s">
        <v>76</v>
      </c>
      <c r="G50" s="50">
        <v>3.0000000000000001E-3</v>
      </c>
      <c r="H50" s="14"/>
      <c r="I50" s="14"/>
      <c r="J50" s="16"/>
      <c r="K50" s="14"/>
      <c r="L50" s="14"/>
      <c r="M50" s="14"/>
      <c r="N50" s="14"/>
      <c r="O50" s="17">
        <v>44344</v>
      </c>
      <c r="P50" s="18" t="s">
        <v>32</v>
      </c>
      <c r="Q50" s="25"/>
      <c r="R50" s="48">
        <v>4.8999999999999998E-3</v>
      </c>
      <c r="S50" s="21">
        <v>44470</v>
      </c>
      <c r="T50" s="22" t="s">
        <v>34</v>
      </c>
      <c r="U50" s="21"/>
      <c r="V50" s="49">
        <v>43798</v>
      </c>
      <c r="W50" s="27"/>
      <c r="X50" s="27"/>
    </row>
    <row r="51" spans="1:24" ht="15" x14ac:dyDescent="0.25">
      <c r="A51" s="10">
        <v>48</v>
      </c>
      <c r="B51" s="11" t="s">
        <v>182</v>
      </c>
      <c r="C51" s="11" t="s">
        <v>183</v>
      </c>
      <c r="D51" s="11" t="s">
        <v>184</v>
      </c>
      <c r="E51" s="12" t="s">
        <v>169</v>
      </c>
      <c r="F51" s="13" t="s">
        <v>76</v>
      </c>
      <c r="G51" s="50">
        <v>3.0000000000000001E-3</v>
      </c>
      <c r="H51" s="14"/>
      <c r="I51" s="14"/>
      <c r="J51" s="16"/>
      <c r="K51" s="14"/>
      <c r="L51" s="14"/>
      <c r="M51" s="14"/>
      <c r="N51" s="14"/>
      <c r="O51" s="17">
        <v>44344</v>
      </c>
      <c r="P51" s="18" t="s">
        <v>32</v>
      </c>
      <c r="Q51" s="25"/>
      <c r="R51" s="48">
        <v>4.5999999999999999E-3</v>
      </c>
      <c r="S51" s="21">
        <v>44470</v>
      </c>
      <c r="T51" s="22" t="s">
        <v>34</v>
      </c>
      <c r="U51" s="21"/>
      <c r="V51" s="49">
        <v>43798</v>
      </c>
      <c r="W51" s="27"/>
      <c r="X51" s="27"/>
    </row>
    <row r="52" spans="1:24" ht="15" x14ac:dyDescent="0.25">
      <c r="A52" s="10">
        <v>49</v>
      </c>
      <c r="B52" s="11" t="s">
        <v>185</v>
      </c>
      <c r="C52" s="11" t="s">
        <v>186</v>
      </c>
      <c r="D52" s="11" t="s">
        <v>187</v>
      </c>
      <c r="E52" s="12" t="s">
        <v>169</v>
      </c>
      <c r="F52" s="13" t="s">
        <v>76</v>
      </c>
      <c r="G52" s="50">
        <v>3.0000000000000001E-3</v>
      </c>
      <c r="H52" s="14"/>
      <c r="I52" s="14"/>
      <c r="J52" s="16"/>
      <c r="K52" s="14"/>
      <c r="L52" s="14"/>
      <c r="M52" s="14"/>
      <c r="N52" s="14"/>
      <c r="O52" s="17">
        <v>44344</v>
      </c>
      <c r="P52" s="18" t="s">
        <v>32</v>
      </c>
      <c r="Q52" s="25"/>
      <c r="R52" s="48">
        <v>4.1000000000000003E-3</v>
      </c>
      <c r="S52" s="21">
        <v>44470</v>
      </c>
      <c r="T52" s="22" t="s">
        <v>34</v>
      </c>
      <c r="U52" s="21"/>
      <c r="V52" s="49">
        <v>43798</v>
      </c>
      <c r="W52" s="27"/>
      <c r="X52" s="27"/>
    </row>
    <row r="53" spans="1:24" ht="15" x14ac:dyDescent="0.25">
      <c r="A53" s="10">
        <v>50</v>
      </c>
      <c r="B53" s="11" t="s">
        <v>188</v>
      </c>
      <c r="C53" s="11" t="s">
        <v>189</v>
      </c>
      <c r="D53" s="11" t="s">
        <v>190</v>
      </c>
      <c r="E53" s="12" t="s">
        <v>169</v>
      </c>
      <c r="F53" s="13" t="s">
        <v>76</v>
      </c>
      <c r="G53" s="50">
        <v>2E-3</v>
      </c>
      <c r="H53" s="14"/>
      <c r="I53" s="14"/>
      <c r="J53" s="16"/>
      <c r="K53" s="14"/>
      <c r="L53" s="14"/>
      <c r="M53" s="14"/>
      <c r="N53" s="14"/>
      <c r="O53" s="17">
        <v>44344</v>
      </c>
      <c r="P53" s="18" t="s">
        <v>32</v>
      </c>
      <c r="Q53" s="25"/>
      <c r="R53" s="48">
        <v>4.1000000000000003E-3</v>
      </c>
      <c r="S53" s="21">
        <v>44470</v>
      </c>
      <c r="T53" s="22" t="s">
        <v>34</v>
      </c>
      <c r="U53" s="21"/>
      <c r="V53" s="49">
        <v>43798</v>
      </c>
      <c r="W53" s="27"/>
      <c r="X53" s="27"/>
    </row>
    <row r="54" spans="1:24" ht="15" x14ac:dyDescent="0.25">
      <c r="A54" s="10">
        <v>51</v>
      </c>
      <c r="B54" s="11" t="s">
        <v>191</v>
      </c>
      <c r="C54" s="11" t="s">
        <v>192</v>
      </c>
      <c r="D54" s="11" t="s">
        <v>193</v>
      </c>
      <c r="E54" s="12" t="s">
        <v>169</v>
      </c>
      <c r="F54" s="13" t="s">
        <v>76</v>
      </c>
      <c r="G54" s="50">
        <v>0</v>
      </c>
      <c r="H54" s="14"/>
      <c r="I54" s="14"/>
      <c r="J54" s="16"/>
      <c r="K54" s="14"/>
      <c r="L54" s="14"/>
      <c r="M54" s="14"/>
      <c r="N54" s="14"/>
      <c r="O54" s="17">
        <v>44344</v>
      </c>
      <c r="P54" s="18" t="s">
        <v>32</v>
      </c>
      <c r="Q54" s="25"/>
      <c r="R54" s="48">
        <v>3.3999999999999998E-3</v>
      </c>
      <c r="S54" s="21">
        <v>44470</v>
      </c>
      <c r="T54" s="22" t="s">
        <v>34</v>
      </c>
      <c r="U54" s="21"/>
      <c r="V54" s="49">
        <v>43803</v>
      </c>
      <c r="W54" s="27"/>
      <c r="X54" s="27"/>
    </row>
    <row r="55" spans="1:24" ht="15" x14ac:dyDescent="0.25">
      <c r="A55" s="10">
        <v>52</v>
      </c>
      <c r="B55" s="1" t="s">
        <v>194</v>
      </c>
      <c r="C55" s="11" t="s">
        <v>195</v>
      </c>
      <c r="D55" s="11" t="s">
        <v>196</v>
      </c>
      <c r="E55" s="12" t="s">
        <v>169</v>
      </c>
      <c r="F55" s="13" t="s">
        <v>76</v>
      </c>
      <c r="G55" s="53" t="s">
        <v>31</v>
      </c>
      <c r="H55" s="29"/>
      <c r="I55" s="30"/>
      <c r="J55" s="16"/>
      <c r="K55" s="30"/>
      <c r="L55" s="30"/>
      <c r="M55" s="30"/>
      <c r="N55" s="30"/>
      <c r="O55" s="30"/>
      <c r="P55" s="18" t="s">
        <v>130</v>
      </c>
      <c r="Q55" s="31"/>
      <c r="R55" s="48">
        <v>0</v>
      </c>
      <c r="S55" s="21">
        <v>44239</v>
      </c>
      <c r="T55" s="21"/>
      <c r="U55" s="18" t="s">
        <v>126</v>
      </c>
      <c r="V55" s="49">
        <v>44292</v>
      </c>
      <c r="W55" s="27"/>
      <c r="X55" s="32"/>
    </row>
    <row r="57" spans="1:24" x14ac:dyDescent="0.2">
      <c r="D57" s="95" t="s">
        <v>212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4" x14ac:dyDescent="0.2">
      <c r="C58" s="33" t="s">
        <v>33</v>
      </c>
      <c r="D58" s="95" t="s">
        <v>213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4" x14ac:dyDescent="0.2">
      <c r="C59" s="33"/>
      <c r="D59" s="95" t="s">
        <v>198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4" x14ac:dyDescent="0.2">
      <c r="C60" s="33"/>
      <c r="D60" s="95" t="s">
        <v>284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4" x14ac:dyDescent="0.2">
      <c r="C61" s="33" t="s">
        <v>199</v>
      </c>
      <c r="D61" s="95" t="s">
        <v>200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  <row r="62" spans="1:24" x14ac:dyDescent="0.2">
      <c r="C62" s="33" t="s">
        <v>31</v>
      </c>
      <c r="D62" s="95" t="s">
        <v>283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</row>
    <row r="63" spans="1:24" x14ac:dyDescent="0.2">
      <c r="C63" s="33"/>
      <c r="D63" s="95" t="s">
        <v>202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4" x14ac:dyDescent="0.2">
      <c r="C64" s="33"/>
      <c r="D64" s="95" t="s">
        <v>203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3:21" x14ac:dyDescent="0.2">
      <c r="C65" s="33" t="s">
        <v>34</v>
      </c>
      <c r="D65" s="95" t="s">
        <v>204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</row>
    <row r="66" spans="3:21" x14ac:dyDescent="0.2">
      <c r="C66" s="33" t="s">
        <v>279</v>
      </c>
      <c r="D66" s="95" t="s">
        <v>280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</row>
    <row r="67" spans="3:21" x14ac:dyDescent="0.2">
      <c r="C67" s="33" t="s">
        <v>205</v>
      </c>
      <c r="D67" s="95" t="s">
        <v>206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</row>
  </sheetData>
  <mergeCells count="14">
    <mergeCell ref="D67:U67"/>
    <mergeCell ref="D66:U66"/>
    <mergeCell ref="B1:C1"/>
    <mergeCell ref="E1:F1"/>
    <mergeCell ref="G1:K1"/>
    <mergeCell ref="D57:U57"/>
    <mergeCell ref="D58:U58"/>
    <mergeCell ref="D59:U59"/>
    <mergeCell ref="D61:U61"/>
    <mergeCell ref="D62:U62"/>
    <mergeCell ref="D63:U63"/>
    <mergeCell ref="D64:U64"/>
    <mergeCell ref="D65:U65"/>
    <mergeCell ref="D60:U60"/>
  </mergeCells>
  <pageMargins left="0.35433070866141736" right="0.23" top="0.48" bottom="0.3" header="0.31496062992125984" footer="0.12"/>
  <pageSetup paperSize="9" scale="38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65"/>
  <sheetViews>
    <sheetView zoomScaleNormal="10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0" defaultRowHeight="14.25" x14ac:dyDescent="0.2"/>
  <cols>
    <col min="1" max="1" width="9.5703125" style="1" customWidth="1"/>
    <col min="2" max="2" width="15.5703125" style="1" customWidth="1"/>
    <col min="3" max="3" width="19.42578125" style="1" customWidth="1"/>
    <col min="4" max="4" width="58.85546875" style="1" customWidth="1"/>
    <col min="5" max="5" width="35.85546875" style="1" customWidth="1"/>
    <col min="6" max="6" width="14.140625" style="1" customWidth="1"/>
    <col min="7" max="8" width="11.140625" style="1" customWidth="1"/>
    <col min="9" max="10" width="14.140625" style="1" customWidth="1"/>
    <col min="11" max="15" width="12.28515625" style="1" customWidth="1"/>
    <col min="16" max="16" width="23.140625" style="1" customWidth="1"/>
    <col min="17" max="17" width="2" style="1" customWidth="1"/>
    <col min="18" max="19" width="12.28515625" style="1" customWidth="1"/>
    <col min="20" max="20" width="4" style="1" customWidth="1"/>
    <col min="21" max="21" width="23.28515625" style="1" customWidth="1"/>
    <col min="22" max="22" width="13" style="1" customWidth="1"/>
    <col min="23" max="23" width="9.140625" style="1" customWidth="1"/>
    <col min="24" max="24" width="2" style="1" customWidth="1"/>
    <col min="25" max="25" width="9.140625" style="1" customWidth="1"/>
    <col min="26" max="50" width="9.140625" style="1" hidden="1" customWidth="1"/>
    <col min="51" max="57" width="0" style="1" hidden="1" customWidth="1"/>
    <col min="58" max="16384" width="9.140625" style="1" hidden="1"/>
  </cols>
  <sheetData>
    <row r="1" spans="1:24" ht="54.75" customHeight="1" x14ac:dyDescent="0.2">
      <c r="B1" s="97"/>
      <c r="C1" s="97"/>
      <c r="D1" s="2"/>
      <c r="E1" s="105" t="s">
        <v>0</v>
      </c>
      <c r="F1" s="106"/>
      <c r="G1" s="96" t="s">
        <v>1</v>
      </c>
      <c r="H1" s="96"/>
      <c r="I1" s="96"/>
      <c r="J1" s="96"/>
      <c r="K1" s="96"/>
      <c r="L1" s="3"/>
      <c r="M1" s="3"/>
      <c r="N1" s="3"/>
      <c r="O1" s="3"/>
      <c r="P1" s="3"/>
      <c r="Q1" s="3"/>
      <c r="R1" s="83" t="s">
        <v>294</v>
      </c>
      <c r="S1" s="84">
        <f>MAX(Tabela3235676[[#All],[data KII]])</f>
        <v>44470</v>
      </c>
      <c r="T1" s="3"/>
      <c r="U1" s="3"/>
      <c r="V1" s="3"/>
    </row>
    <row r="2" spans="1:24" ht="8.25" customHeight="1" x14ac:dyDescent="0.2"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4" s="9" customFormat="1" ht="64.5" customHeigh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46" t="s">
        <v>19</v>
      </c>
      <c r="S3" s="7" t="s">
        <v>20</v>
      </c>
      <c r="T3" s="7" t="s">
        <v>21</v>
      </c>
      <c r="U3" s="7" t="s">
        <v>22</v>
      </c>
      <c r="V3" s="46" t="s">
        <v>23</v>
      </c>
      <c r="W3" s="8" t="s">
        <v>24</v>
      </c>
      <c r="X3" s="8" t="s">
        <v>25</v>
      </c>
    </row>
    <row r="4" spans="1:24" s="11" customFormat="1" ht="15" x14ac:dyDescent="0.25">
      <c r="A4" s="10">
        <v>1</v>
      </c>
      <c r="B4" s="11" t="s">
        <v>26</v>
      </c>
      <c r="C4" s="11" t="s">
        <v>27</v>
      </c>
      <c r="D4" s="11" t="s">
        <v>28</v>
      </c>
      <c r="E4" s="12" t="s">
        <v>29</v>
      </c>
      <c r="F4" s="13" t="s">
        <v>30</v>
      </c>
      <c r="G4" s="50">
        <v>1.7000000000000001E-2</v>
      </c>
      <c r="H4" s="14">
        <v>1.7000000000000001E-2</v>
      </c>
      <c r="I4" s="15">
        <v>1.7000000000000001E-2</v>
      </c>
      <c r="J4" s="16" t="s">
        <v>31</v>
      </c>
      <c r="K4" s="14">
        <v>1.7000000000000001E-2</v>
      </c>
      <c r="L4" s="14"/>
      <c r="M4" s="14"/>
      <c r="N4" s="14"/>
      <c r="O4" s="17">
        <v>44344</v>
      </c>
      <c r="P4" s="18" t="s">
        <v>32</v>
      </c>
      <c r="Q4" s="19" t="s">
        <v>33</v>
      </c>
      <c r="R4" s="47">
        <v>6.1999999999999998E-3</v>
      </c>
      <c r="S4" s="21">
        <v>44414</v>
      </c>
      <c r="T4" s="22" t="s">
        <v>34</v>
      </c>
      <c r="U4" s="18"/>
      <c r="V4" s="49">
        <v>40269</v>
      </c>
      <c r="W4" s="23"/>
      <c r="X4" s="23"/>
    </row>
    <row r="5" spans="1:24" s="11" customFormat="1" ht="15" x14ac:dyDescent="0.25">
      <c r="A5" s="10">
        <v>2</v>
      </c>
      <c r="B5" s="11" t="s">
        <v>35</v>
      </c>
      <c r="C5" s="11" t="s">
        <v>36</v>
      </c>
      <c r="D5" s="11" t="s">
        <v>37</v>
      </c>
      <c r="E5" s="12" t="s">
        <v>38</v>
      </c>
      <c r="F5" s="13" t="s">
        <v>30</v>
      </c>
      <c r="G5" s="50">
        <v>0.03</v>
      </c>
      <c r="H5" s="14">
        <v>3.1E-2</v>
      </c>
      <c r="I5" s="15">
        <v>3.1E-2</v>
      </c>
      <c r="J5" s="16" t="s">
        <v>31</v>
      </c>
      <c r="K5" s="14">
        <v>2.5000000000000001E-2</v>
      </c>
      <c r="L5" s="14"/>
      <c r="M5" s="14"/>
      <c r="N5" s="14"/>
      <c r="O5" s="17">
        <v>44344</v>
      </c>
      <c r="P5" s="18" t="s">
        <v>32</v>
      </c>
      <c r="Q5" s="25" t="s">
        <v>33</v>
      </c>
      <c r="R5" s="48">
        <v>3.04E-2</v>
      </c>
      <c r="S5" s="21">
        <v>44239</v>
      </c>
      <c r="T5" s="21"/>
      <c r="U5" s="18" t="s">
        <v>32</v>
      </c>
      <c r="V5" s="49">
        <v>40535</v>
      </c>
      <c r="W5" s="23"/>
      <c r="X5" s="23"/>
    </row>
    <row r="6" spans="1:24" s="11" customFormat="1" ht="15" x14ac:dyDescent="0.25">
      <c r="A6" s="10">
        <v>3</v>
      </c>
      <c r="B6" s="11" t="s">
        <v>39</v>
      </c>
      <c r="C6" s="11" t="s">
        <v>40</v>
      </c>
      <c r="D6" s="11" t="s">
        <v>41</v>
      </c>
      <c r="E6" s="12" t="s">
        <v>38</v>
      </c>
      <c r="F6" s="13" t="s">
        <v>30</v>
      </c>
      <c r="G6" s="50">
        <v>3.1E-2</v>
      </c>
      <c r="H6" s="14">
        <v>3.2000000000000001E-2</v>
      </c>
      <c r="I6" s="14">
        <v>3.2000000000000001E-2</v>
      </c>
      <c r="J6" s="16" t="s">
        <v>31</v>
      </c>
      <c r="K6" s="14">
        <v>2.7E-2</v>
      </c>
      <c r="L6" s="14"/>
      <c r="M6" s="14"/>
      <c r="N6" s="14"/>
      <c r="O6" s="17">
        <v>44344</v>
      </c>
      <c r="P6" s="18" t="s">
        <v>32</v>
      </c>
      <c r="Q6" s="25"/>
      <c r="R6" s="48">
        <v>3.0200000000000001E-2</v>
      </c>
      <c r="S6" s="21">
        <v>44239</v>
      </c>
      <c r="T6" s="21"/>
      <c r="U6" s="18" t="s">
        <v>32</v>
      </c>
      <c r="V6" s="49">
        <v>35051</v>
      </c>
      <c r="W6" s="27"/>
      <c r="X6" s="27"/>
    </row>
    <row r="7" spans="1:24" s="11" customFormat="1" ht="15" x14ac:dyDescent="0.25">
      <c r="A7" s="10">
        <v>4</v>
      </c>
      <c r="B7" s="11" t="s">
        <v>42</v>
      </c>
      <c r="C7" s="11" t="s">
        <v>43</v>
      </c>
      <c r="D7" s="11" t="s">
        <v>44</v>
      </c>
      <c r="E7" s="12" t="s">
        <v>38</v>
      </c>
      <c r="F7" s="13" t="s">
        <v>30</v>
      </c>
      <c r="G7" s="50">
        <v>2.4E-2</v>
      </c>
      <c r="H7" s="14">
        <v>2.4E-2</v>
      </c>
      <c r="I7" s="15">
        <v>2.4E-2</v>
      </c>
      <c r="J7" s="16" t="s">
        <v>31</v>
      </c>
      <c r="K7" s="14">
        <v>1.9E-2</v>
      </c>
      <c r="L7" s="14"/>
      <c r="M7" s="14"/>
      <c r="N7" s="14"/>
      <c r="O7" s="17">
        <v>44344</v>
      </c>
      <c r="P7" s="18" t="s">
        <v>32</v>
      </c>
      <c r="Q7" s="25" t="s">
        <v>33</v>
      </c>
      <c r="R7" s="48">
        <v>2.2000000000000002E-2</v>
      </c>
      <c r="S7" s="21">
        <v>44239</v>
      </c>
      <c r="T7" s="21"/>
      <c r="U7" s="18" t="s">
        <v>32</v>
      </c>
      <c r="V7" s="49">
        <v>41082</v>
      </c>
      <c r="W7" s="23"/>
      <c r="X7" s="23"/>
    </row>
    <row r="8" spans="1:24" s="11" customFormat="1" ht="15" x14ac:dyDescent="0.25">
      <c r="A8" s="10">
        <v>5</v>
      </c>
      <c r="B8" s="11" t="s">
        <v>45</v>
      </c>
      <c r="C8" s="11" t="s">
        <v>46</v>
      </c>
      <c r="D8" s="11" t="s">
        <v>47</v>
      </c>
      <c r="E8" s="12" t="s">
        <v>38</v>
      </c>
      <c r="F8" s="13" t="s">
        <v>30</v>
      </c>
      <c r="G8" s="50">
        <v>0.03</v>
      </c>
      <c r="H8" s="14">
        <v>3.1E-2</v>
      </c>
      <c r="I8" s="15">
        <v>3.1E-2</v>
      </c>
      <c r="J8" s="16" t="s">
        <v>31</v>
      </c>
      <c r="K8" s="14">
        <v>2.7E-2</v>
      </c>
      <c r="L8" s="14"/>
      <c r="M8" s="14"/>
      <c r="N8" s="14"/>
      <c r="O8" s="17">
        <v>44344</v>
      </c>
      <c r="P8" s="18" t="s">
        <v>32</v>
      </c>
      <c r="Q8" s="25"/>
      <c r="R8" s="48">
        <v>3.0299999999999997E-2</v>
      </c>
      <c r="S8" s="21">
        <v>44239</v>
      </c>
      <c r="T8" s="21"/>
      <c r="U8" s="18" t="s">
        <v>32</v>
      </c>
      <c r="V8" s="49">
        <v>40928</v>
      </c>
      <c r="W8" s="23"/>
      <c r="X8" s="23"/>
    </row>
    <row r="9" spans="1:24" s="11" customFormat="1" ht="15" x14ac:dyDescent="0.25">
      <c r="A9" s="10">
        <v>6</v>
      </c>
      <c r="B9" s="11" t="s">
        <v>48</v>
      </c>
      <c r="C9" s="11" t="s">
        <v>49</v>
      </c>
      <c r="D9" s="11" t="s">
        <v>50</v>
      </c>
      <c r="E9" s="12" t="s">
        <v>38</v>
      </c>
      <c r="F9" s="13" t="s">
        <v>30</v>
      </c>
      <c r="G9" s="50">
        <v>1.2E-2</v>
      </c>
      <c r="H9" s="14">
        <v>1.2E-2</v>
      </c>
      <c r="I9" s="14">
        <v>1.2E-2</v>
      </c>
      <c r="J9" s="16" t="s">
        <v>31</v>
      </c>
      <c r="K9" s="14">
        <v>1.2E-2</v>
      </c>
      <c r="L9" s="16" t="s">
        <v>31</v>
      </c>
      <c r="M9" s="16" t="s">
        <v>31</v>
      </c>
      <c r="N9" s="16" t="s">
        <v>31</v>
      </c>
      <c r="O9" s="17">
        <v>44344</v>
      </c>
      <c r="P9" s="18" t="s">
        <v>32</v>
      </c>
      <c r="Q9" s="25"/>
      <c r="R9" s="48">
        <v>7.1999999999999998E-3</v>
      </c>
      <c r="S9" s="21">
        <v>44414</v>
      </c>
      <c r="T9" s="22" t="s">
        <v>34</v>
      </c>
      <c r="U9" s="18"/>
      <c r="V9" s="49">
        <v>37151</v>
      </c>
      <c r="W9" s="27"/>
      <c r="X9" s="27"/>
    </row>
    <row r="10" spans="1:24" s="11" customFormat="1" ht="15" x14ac:dyDescent="0.25">
      <c r="A10" s="10">
        <v>7</v>
      </c>
      <c r="B10" s="11" t="s">
        <v>51</v>
      </c>
      <c r="C10" s="11" t="s">
        <v>52</v>
      </c>
      <c r="D10" s="11" t="s">
        <v>53</v>
      </c>
      <c r="E10" s="12" t="s">
        <v>38</v>
      </c>
      <c r="F10" s="13" t="s">
        <v>30</v>
      </c>
      <c r="G10" s="50">
        <v>1.6E-2</v>
      </c>
      <c r="H10" s="14">
        <v>1.7000000000000001E-2</v>
      </c>
      <c r="I10" s="15">
        <v>1.7000000000000001E-2</v>
      </c>
      <c r="J10" s="16" t="s">
        <v>31</v>
      </c>
      <c r="K10" s="14">
        <v>1.2E-2</v>
      </c>
      <c r="L10" s="16" t="s">
        <v>31</v>
      </c>
      <c r="M10" s="16" t="s">
        <v>31</v>
      </c>
      <c r="N10" s="16" t="s">
        <v>31</v>
      </c>
      <c r="O10" s="17">
        <v>44344</v>
      </c>
      <c r="P10" s="18" t="s">
        <v>32</v>
      </c>
      <c r="Q10" s="25" t="s">
        <v>33</v>
      </c>
      <c r="R10" s="48">
        <v>4.3E-3</v>
      </c>
      <c r="S10" s="21">
        <v>44414</v>
      </c>
      <c r="T10" s="22" t="s">
        <v>34</v>
      </c>
      <c r="U10" s="18"/>
      <c r="V10" s="49">
        <v>41528</v>
      </c>
      <c r="W10" s="23"/>
      <c r="X10" s="23"/>
    </row>
    <row r="11" spans="1:24" s="11" customFormat="1" ht="15" x14ac:dyDescent="0.25">
      <c r="A11" s="10">
        <v>8</v>
      </c>
      <c r="B11" s="11" t="s">
        <v>54</v>
      </c>
      <c r="C11" s="11" t="s">
        <v>55</v>
      </c>
      <c r="D11" s="11" t="s">
        <v>56</v>
      </c>
      <c r="E11" s="12" t="s">
        <v>38</v>
      </c>
      <c r="F11" s="13" t="s">
        <v>30</v>
      </c>
      <c r="G11" s="50">
        <v>0.03</v>
      </c>
      <c r="H11" s="14">
        <v>3.1E-2</v>
      </c>
      <c r="I11" s="15">
        <v>3.1E-2</v>
      </c>
      <c r="J11" s="16" t="s">
        <v>31</v>
      </c>
      <c r="K11" s="14">
        <v>2.5999999999999999E-2</v>
      </c>
      <c r="L11" s="14"/>
      <c r="M11" s="14"/>
      <c r="N11" s="14"/>
      <c r="O11" s="17">
        <v>44344</v>
      </c>
      <c r="P11" s="18" t="s">
        <v>32</v>
      </c>
      <c r="Q11" s="25" t="s">
        <v>33</v>
      </c>
      <c r="R11" s="48">
        <v>3.0200000000000001E-2</v>
      </c>
      <c r="S11" s="21">
        <v>44239</v>
      </c>
      <c r="T11" s="21"/>
      <c r="U11" s="18" t="s">
        <v>32</v>
      </c>
      <c r="V11" s="49">
        <v>38558</v>
      </c>
      <c r="W11" s="27"/>
      <c r="X11" s="27"/>
    </row>
    <row r="12" spans="1:24" s="11" customFormat="1" ht="15" x14ac:dyDescent="0.25">
      <c r="A12" s="10">
        <v>9</v>
      </c>
      <c r="B12" s="11" t="s">
        <v>57</v>
      </c>
      <c r="C12" s="11" t="s">
        <v>58</v>
      </c>
      <c r="D12" s="11" t="s">
        <v>59</v>
      </c>
      <c r="E12" s="12" t="s">
        <v>38</v>
      </c>
      <c r="F12" s="13" t="s">
        <v>30</v>
      </c>
      <c r="G12" s="50">
        <v>1.7000000000000001E-2</v>
      </c>
      <c r="H12" s="14">
        <v>1.7999999999999999E-2</v>
      </c>
      <c r="I12" s="15">
        <v>1.7999999999999999E-2</v>
      </c>
      <c r="J12" s="16" t="s">
        <v>31</v>
      </c>
      <c r="K12" s="14">
        <v>1.2999999999999999E-2</v>
      </c>
      <c r="L12" s="16" t="s">
        <v>31</v>
      </c>
      <c r="M12" s="16" t="s">
        <v>31</v>
      </c>
      <c r="N12" s="16" t="s">
        <v>31</v>
      </c>
      <c r="O12" s="17">
        <v>44344</v>
      </c>
      <c r="P12" s="18" t="s">
        <v>32</v>
      </c>
      <c r="Q12" s="25" t="s">
        <v>33</v>
      </c>
      <c r="R12" s="48">
        <v>1.0200000000000001E-2</v>
      </c>
      <c r="S12" s="21">
        <v>44414</v>
      </c>
      <c r="T12" s="22" t="s">
        <v>34</v>
      </c>
      <c r="U12" s="18"/>
      <c r="V12" s="49">
        <v>41094</v>
      </c>
      <c r="W12" s="23"/>
      <c r="X12" s="23"/>
    </row>
    <row r="13" spans="1:24" s="11" customFormat="1" ht="15" x14ac:dyDescent="0.25">
      <c r="A13" s="10">
        <v>10</v>
      </c>
      <c r="B13" s="11" t="s">
        <v>60</v>
      </c>
      <c r="C13" s="11" t="s">
        <v>61</v>
      </c>
      <c r="D13" s="11" t="s">
        <v>62</v>
      </c>
      <c r="E13" s="12" t="s">
        <v>38</v>
      </c>
      <c r="F13" s="13" t="s">
        <v>30</v>
      </c>
      <c r="G13" s="50">
        <v>1.7000000000000001E-2</v>
      </c>
      <c r="H13" s="14">
        <v>1.7000000000000001E-2</v>
      </c>
      <c r="I13" s="14">
        <v>1.7000000000000001E-2</v>
      </c>
      <c r="J13" s="16" t="s">
        <v>31</v>
      </c>
      <c r="K13" s="14">
        <v>1.7000000000000001E-2</v>
      </c>
      <c r="L13" s="16" t="s">
        <v>31</v>
      </c>
      <c r="M13" s="16" t="s">
        <v>31</v>
      </c>
      <c r="N13" s="16" t="s">
        <v>31</v>
      </c>
      <c r="O13" s="17">
        <v>44344</v>
      </c>
      <c r="P13" s="18" t="s">
        <v>32</v>
      </c>
      <c r="Q13" s="25"/>
      <c r="R13" s="48">
        <v>1.0200000000000001E-2</v>
      </c>
      <c r="S13" s="21">
        <v>44414</v>
      </c>
      <c r="T13" s="22" t="s">
        <v>34</v>
      </c>
      <c r="U13" s="18"/>
      <c r="V13" s="49">
        <v>34863</v>
      </c>
      <c r="W13" s="27"/>
      <c r="X13" s="27"/>
    </row>
    <row r="14" spans="1:24" s="11" customFormat="1" ht="15" x14ac:dyDescent="0.25">
      <c r="A14" s="10">
        <v>11</v>
      </c>
      <c r="B14" s="11" t="s">
        <v>63</v>
      </c>
      <c r="C14" s="11" t="s">
        <v>64</v>
      </c>
      <c r="D14" s="11" t="s">
        <v>65</v>
      </c>
      <c r="E14" s="12" t="s">
        <v>38</v>
      </c>
      <c r="F14" s="13" t="s">
        <v>30</v>
      </c>
      <c r="G14" s="50">
        <v>2.5999999999999999E-2</v>
      </c>
      <c r="H14" s="14">
        <v>2.5999999999999999E-2</v>
      </c>
      <c r="I14" s="15">
        <v>2.5999999999999999E-2</v>
      </c>
      <c r="J14" s="16" t="s">
        <v>31</v>
      </c>
      <c r="K14" s="14">
        <v>2.4E-2</v>
      </c>
      <c r="L14" s="14"/>
      <c r="M14" s="14"/>
      <c r="N14" s="14"/>
      <c r="O14" s="17">
        <v>44344</v>
      </c>
      <c r="P14" s="18" t="s">
        <v>32</v>
      </c>
      <c r="Q14" s="25" t="s">
        <v>33</v>
      </c>
      <c r="R14" s="48">
        <v>2.52E-2</v>
      </c>
      <c r="S14" s="21">
        <v>44239</v>
      </c>
      <c r="T14" s="21"/>
      <c r="U14" s="18" t="s">
        <v>32</v>
      </c>
      <c r="V14" s="49">
        <v>35324</v>
      </c>
      <c r="W14" s="27"/>
      <c r="X14" s="27"/>
    </row>
    <row r="15" spans="1:24" s="11" customFormat="1" ht="15" x14ac:dyDescent="0.25">
      <c r="A15" s="10">
        <v>12</v>
      </c>
      <c r="B15" s="11" t="s">
        <v>66</v>
      </c>
      <c r="C15" s="11" t="s">
        <v>67</v>
      </c>
      <c r="D15" s="11" t="s">
        <v>68</v>
      </c>
      <c r="E15" s="12" t="s">
        <v>38</v>
      </c>
      <c r="F15" s="13" t="s">
        <v>30</v>
      </c>
      <c r="G15" s="50">
        <v>0.03</v>
      </c>
      <c r="H15" s="14">
        <v>0.03</v>
      </c>
      <c r="I15" s="14">
        <v>2.9000000000000001E-2</v>
      </c>
      <c r="J15" s="16" t="s">
        <v>31</v>
      </c>
      <c r="K15" s="14">
        <v>2.5999999999999999E-2</v>
      </c>
      <c r="L15" s="14"/>
      <c r="M15" s="14"/>
      <c r="N15" s="14"/>
      <c r="O15" s="17">
        <v>44344</v>
      </c>
      <c r="P15" s="18" t="s">
        <v>32</v>
      </c>
      <c r="Q15" s="25"/>
      <c r="R15" s="48">
        <v>2.92E-2</v>
      </c>
      <c r="S15" s="21">
        <v>44239</v>
      </c>
      <c r="T15" s="21"/>
      <c r="U15" s="18" t="s">
        <v>32</v>
      </c>
      <c r="V15" s="49">
        <v>33813</v>
      </c>
      <c r="W15" s="27"/>
      <c r="X15" s="27"/>
    </row>
    <row r="16" spans="1:24" ht="15" x14ac:dyDescent="0.25">
      <c r="A16" s="10">
        <v>13</v>
      </c>
      <c r="B16" s="11" t="s">
        <v>69</v>
      </c>
      <c r="C16" s="11" t="s">
        <v>70</v>
      </c>
      <c r="D16" s="11" t="s">
        <v>71</v>
      </c>
      <c r="E16" s="12" t="s">
        <v>38</v>
      </c>
      <c r="F16" s="13" t="s">
        <v>30</v>
      </c>
      <c r="G16" s="50">
        <v>3.4000000000000002E-2</v>
      </c>
      <c r="H16" s="14">
        <v>3.5000000000000003E-2</v>
      </c>
      <c r="I16" s="15">
        <v>3.5000000000000003E-2</v>
      </c>
      <c r="J16" s="16" t="s">
        <v>31</v>
      </c>
      <c r="K16" s="16" t="s">
        <v>31</v>
      </c>
      <c r="L16" s="14"/>
      <c r="M16" s="14"/>
      <c r="N16" s="14"/>
      <c r="O16" s="17">
        <v>44344</v>
      </c>
      <c r="P16" s="18" t="s">
        <v>32</v>
      </c>
      <c r="Q16" s="25" t="s">
        <v>33</v>
      </c>
      <c r="R16" s="48">
        <v>3.2100000000000004E-2</v>
      </c>
      <c r="S16" s="21">
        <v>44239</v>
      </c>
      <c r="T16" s="21"/>
      <c r="U16" s="18" t="s">
        <v>32</v>
      </c>
      <c r="V16" s="49">
        <v>43620</v>
      </c>
      <c r="W16" s="27"/>
      <c r="X16" s="27"/>
    </row>
    <row r="17" spans="1:24" s="11" customFormat="1" ht="15" x14ac:dyDescent="0.25">
      <c r="A17" s="10">
        <v>14</v>
      </c>
      <c r="B17" s="11" t="s">
        <v>72</v>
      </c>
      <c r="C17" s="11" t="s">
        <v>73</v>
      </c>
      <c r="D17" s="11" t="s">
        <v>74</v>
      </c>
      <c r="E17" s="12" t="s">
        <v>75</v>
      </c>
      <c r="F17" s="13" t="s">
        <v>76</v>
      </c>
      <c r="G17" s="50">
        <v>3.1E-2</v>
      </c>
      <c r="H17" s="14">
        <v>3.1E-2</v>
      </c>
      <c r="I17" s="16" t="s">
        <v>31</v>
      </c>
      <c r="J17" s="16" t="s">
        <v>31</v>
      </c>
      <c r="K17" s="16" t="s">
        <v>31</v>
      </c>
      <c r="L17" s="14"/>
      <c r="M17" s="14"/>
      <c r="N17" s="14"/>
      <c r="O17" s="17">
        <v>44344</v>
      </c>
      <c r="P17" s="18" t="s">
        <v>32</v>
      </c>
      <c r="Q17" s="25"/>
      <c r="R17" s="48">
        <v>3.9199999999999999E-2</v>
      </c>
      <c r="S17" s="21">
        <v>44239</v>
      </c>
      <c r="T17" s="21"/>
      <c r="U17" s="18" t="s">
        <v>32</v>
      </c>
      <c r="V17" s="49">
        <v>39182</v>
      </c>
      <c r="W17" s="27"/>
      <c r="X17" s="27"/>
    </row>
    <row r="18" spans="1:24" s="11" customFormat="1" ht="15" x14ac:dyDescent="0.25">
      <c r="A18" s="10">
        <v>15</v>
      </c>
      <c r="B18" s="11" t="s">
        <v>77</v>
      </c>
      <c r="C18" s="11" t="s">
        <v>78</v>
      </c>
      <c r="D18" s="11" t="s">
        <v>79</v>
      </c>
      <c r="E18" s="12" t="s">
        <v>75</v>
      </c>
      <c r="F18" s="13" t="s">
        <v>76</v>
      </c>
      <c r="G18" s="50">
        <v>3.1E-2</v>
      </c>
      <c r="H18" s="14">
        <v>3.1E-2</v>
      </c>
      <c r="I18" s="16" t="s">
        <v>31</v>
      </c>
      <c r="J18" s="16" t="s">
        <v>31</v>
      </c>
      <c r="K18" s="16" t="s">
        <v>31</v>
      </c>
      <c r="L18" s="14"/>
      <c r="M18" s="14"/>
      <c r="N18" s="14"/>
      <c r="O18" s="17">
        <v>44344</v>
      </c>
      <c r="P18" s="18" t="s">
        <v>32</v>
      </c>
      <c r="Q18" s="25"/>
      <c r="R18" s="48">
        <v>3.9399999999999998E-2</v>
      </c>
      <c r="S18" s="21">
        <v>44298</v>
      </c>
      <c r="T18" s="21"/>
      <c r="U18" s="18" t="s">
        <v>32</v>
      </c>
      <c r="V18" s="49">
        <v>39238</v>
      </c>
      <c r="W18" s="27"/>
      <c r="X18" s="27"/>
    </row>
    <row r="19" spans="1:24" s="11" customFormat="1" ht="15" x14ac:dyDescent="0.25">
      <c r="A19" s="10">
        <v>16</v>
      </c>
      <c r="B19" s="11" t="s">
        <v>80</v>
      </c>
      <c r="C19" s="11" t="s">
        <v>81</v>
      </c>
      <c r="D19" s="11" t="s">
        <v>82</v>
      </c>
      <c r="E19" s="12" t="s">
        <v>75</v>
      </c>
      <c r="F19" s="13" t="s">
        <v>76</v>
      </c>
      <c r="G19" s="50">
        <v>0.03</v>
      </c>
      <c r="H19" s="14">
        <v>0.03</v>
      </c>
      <c r="I19" s="16" t="s">
        <v>31</v>
      </c>
      <c r="J19" s="16" t="s">
        <v>31</v>
      </c>
      <c r="K19" s="16" t="s">
        <v>31</v>
      </c>
      <c r="L19" s="14"/>
      <c r="M19" s="14"/>
      <c r="N19" s="14"/>
      <c r="O19" s="17">
        <v>44344</v>
      </c>
      <c r="P19" s="18" t="s">
        <v>32</v>
      </c>
      <c r="Q19" s="25"/>
      <c r="R19" s="48">
        <v>3.9100000000000003E-2</v>
      </c>
      <c r="S19" s="21">
        <v>44239</v>
      </c>
      <c r="T19" s="21"/>
      <c r="U19" s="18" t="s">
        <v>32</v>
      </c>
      <c r="V19" s="49">
        <v>39143</v>
      </c>
      <c r="W19" s="27"/>
      <c r="X19" s="27"/>
    </row>
    <row r="20" spans="1:24" ht="15" x14ac:dyDescent="0.25">
      <c r="A20" s="10">
        <v>17</v>
      </c>
      <c r="B20" s="11" t="s">
        <v>83</v>
      </c>
      <c r="C20" s="11" t="s">
        <v>84</v>
      </c>
      <c r="D20" s="11" t="s">
        <v>85</v>
      </c>
      <c r="E20" s="12" t="s">
        <v>75</v>
      </c>
      <c r="F20" s="13" t="s">
        <v>76</v>
      </c>
      <c r="G20" s="50">
        <v>1.6E-2</v>
      </c>
      <c r="H20" s="14">
        <v>1.6E-2</v>
      </c>
      <c r="I20" s="16" t="s">
        <v>31</v>
      </c>
      <c r="J20" s="16" t="s">
        <v>31</v>
      </c>
      <c r="K20" s="16" t="s">
        <v>31</v>
      </c>
      <c r="L20" s="14"/>
      <c r="M20" s="14"/>
      <c r="N20" s="14"/>
      <c r="O20" s="17">
        <v>44344</v>
      </c>
      <c r="P20" s="18" t="s">
        <v>32</v>
      </c>
      <c r="Q20" s="25"/>
      <c r="R20" s="48">
        <v>2.1100000000000001E-2</v>
      </c>
      <c r="S20" s="21">
        <v>44239</v>
      </c>
      <c r="T20" s="21"/>
      <c r="U20" s="18" t="s">
        <v>32</v>
      </c>
      <c r="V20" s="49">
        <v>42170</v>
      </c>
      <c r="W20" s="23"/>
      <c r="X20" s="23"/>
    </row>
    <row r="21" spans="1:24" ht="15" x14ac:dyDescent="0.25">
      <c r="A21" s="10">
        <v>18</v>
      </c>
      <c r="B21" s="11" t="s">
        <v>86</v>
      </c>
      <c r="C21" s="11" t="s">
        <v>87</v>
      </c>
      <c r="D21" s="11" t="s">
        <v>88</v>
      </c>
      <c r="E21" s="12" t="s">
        <v>75</v>
      </c>
      <c r="F21" s="13" t="s">
        <v>76</v>
      </c>
      <c r="G21" s="50">
        <v>2.5999999999999999E-2</v>
      </c>
      <c r="H21" s="14">
        <v>2.5999999999999999E-2</v>
      </c>
      <c r="I21" s="16" t="s">
        <v>31</v>
      </c>
      <c r="J21" s="16" t="s">
        <v>31</v>
      </c>
      <c r="K21" s="16" t="s">
        <v>31</v>
      </c>
      <c r="L21" s="14"/>
      <c r="M21" s="14"/>
      <c r="N21" s="14"/>
      <c r="O21" s="17">
        <v>44344</v>
      </c>
      <c r="P21" s="18" t="s">
        <v>32</v>
      </c>
      <c r="Q21" s="25"/>
      <c r="R21" s="48">
        <v>3.2899999999999999E-2</v>
      </c>
      <c r="S21" s="21">
        <v>44239</v>
      </c>
      <c r="T21" s="21"/>
      <c r="U21" s="18" t="s">
        <v>32</v>
      </c>
      <c r="V21" s="49">
        <v>42046</v>
      </c>
      <c r="W21" s="23"/>
      <c r="X21" s="23"/>
    </row>
    <row r="22" spans="1:24" ht="15" x14ac:dyDescent="0.25">
      <c r="A22" s="10">
        <v>19</v>
      </c>
      <c r="B22" s="11" t="s">
        <v>89</v>
      </c>
      <c r="C22" s="11" t="s">
        <v>90</v>
      </c>
      <c r="D22" s="11" t="s">
        <v>91</v>
      </c>
      <c r="E22" s="12" t="s">
        <v>75</v>
      </c>
      <c r="F22" s="13" t="s">
        <v>76</v>
      </c>
      <c r="G22" s="50">
        <v>2.1999999999999999E-2</v>
      </c>
      <c r="H22" s="14">
        <v>2.1999999999999999E-2</v>
      </c>
      <c r="I22" s="16" t="s">
        <v>31</v>
      </c>
      <c r="J22" s="16" t="s">
        <v>31</v>
      </c>
      <c r="K22" s="16" t="s">
        <v>31</v>
      </c>
      <c r="L22" s="14"/>
      <c r="M22" s="14"/>
      <c r="N22" s="14"/>
      <c r="O22" s="17">
        <v>44344</v>
      </c>
      <c r="P22" s="18" t="s">
        <v>32</v>
      </c>
      <c r="Q22" s="25"/>
      <c r="R22" s="48">
        <v>2.2400000000000003E-2</v>
      </c>
      <c r="S22" s="21">
        <v>44239</v>
      </c>
      <c r="T22" s="21"/>
      <c r="U22" s="18" t="s">
        <v>32</v>
      </c>
      <c r="V22" s="49">
        <v>43166</v>
      </c>
      <c r="W22" s="23"/>
      <c r="X22" s="23"/>
    </row>
    <row r="23" spans="1:24" ht="15" x14ac:dyDescent="0.25">
      <c r="A23" s="10">
        <v>20</v>
      </c>
      <c r="B23" s="11" t="s">
        <v>92</v>
      </c>
      <c r="C23" s="11" t="s">
        <v>93</v>
      </c>
      <c r="D23" s="11" t="s">
        <v>94</v>
      </c>
      <c r="E23" s="12" t="s">
        <v>75</v>
      </c>
      <c r="F23" s="13" t="s">
        <v>76</v>
      </c>
      <c r="G23" s="50">
        <v>2.5999999999999999E-2</v>
      </c>
      <c r="H23" s="14">
        <v>2.5999999999999999E-2</v>
      </c>
      <c r="I23" s="16" t="s">
        <v>31</v>
      </c>
      <c r="J23" s="16" t="s">
        <v>31</v>
      </c>
      <c r="K23" s="16" t="s">
        <v>31</v>
      </c>
      <c r="L23" s="14"/>
      <c r="M23" s="14"/>
      <c r="N23" s="14"/>
      <c r="O23" s="17">
        <v>44344</v>
      </c>
      <c r="P23" s="18" t="s">
        <v>32</v>
      </c>
      <c r="Q23" s="25"/>
      <c r="R23" s="48">
        <v>3.2199999999999999E-2</v>
      </c>
      <c r="S23" s="21">
        <v>44239</v>
      </c>
      <c r="T23" s="21"/>
      <c r="U23" s="18" t="s">
        <v>32</v>
      </c>
      <c r="V23" s="49">
        <v>38901</v>
      </c>
      <c r="W23" s="27"/>
      <c r="X23" s="27"/>
    </row>
    <row r="24" spans="1:24" ht="15" x14ac:dyDescent="0.25">
      <c r="A24" s="10">
        <v>21</v>
      </c>
      <c r="B24" s="11" t="s">
        <v>95</v>
      </c>
      <c r="C24" s="11" t="s">
        <v>96</v>
      </c>
      <c r="D24" s="11" t="s">
        <v>97</v>
      </c>
      <c r="E24" s="12" t="s">
        <v>75</v>
      </c>
      <c r="F24" s="13" t="s">
        <v>76</v>
      </c>
      <c r="G24" s="50">
        <v>2.5000000000000001E-2</v>
      </c>
      <c r="H24" s="14">
        <v>2.5000000000000001E-2</v>
      </c>
      <c r="I24" s="16" t="s">
        <v>31</v>
      </c>
      <c r="J24" s="16" t="s">
        <v>31</v>
      </c>
      <c r="K24" s="16" t="s">
        <v>31</v>
      </c>
      <c r="L24" s="14"/>
      <c r="M24" s="14"/>
      <c r="N24" s="14"/>
      <c r="O24" s="17">
        <v>44344</v>
      </c>
      <c r="P24" s="18" t="s">
        <v>32</v>
      </c>
      <c r="Q24" s="25"/>
      <c r="R24" s="48">
        <v>3.2199999999999999E-2</v>
      </c>
      <c r="S24" s="21">
        <v>44239</v>
      </c>
      <c r="T24" s="21"/>
      <c r="U24" s="18" t="s">
        <v>32</v>
      </c>
      <c r="V24" s="49">
        <v>38842</v>
      </c>
      <c r="W24" s="27"/>
      <c r="X24" s="27"/>
    </row>
    <row r="25" spans="1:24" ht="15" x14ac:dyDescent="0.25">
      <c r="A25" s="10">
        <v>22</v>
      </c>
      <c r="B25" s="11" t="s">
        <v>98</v>
      </c>
      <c r="C25" s="11" t="s">
        <v>99</v>
      </c>
      <c r="D25" s="11" t="s">
        <v>100</v>
      </c>
      <c r="E25" s="12" t="s">
        <v>75</v>
      </c>
      <c r="F25" s="13" t="s">
        <v>76</v>
      </c>
      <c r="G25" s="50">
        <v>1.7000000000000001E-2</v>
      </c>
      <c r="H25" s="14">
        <v>1.7000000000000001E-2</v>
      </c>
      <c r="I25" s="16" t="s">
        <v>31</v>
      </c>
      <c r="J25" s="16" t="s">
        <v>31</v>
      </c>
      <c r="K25" s="16" t="s">
        <v>31</v>
      </c>
      <c r="L25" s="14"/>
      <c r="M25" s="14"/>
      <c r="N25" s="14"/>
      <c r="O25" s="17">
        <v>44344</v>
      </c>
      <c r="P25" s="18" t="s">
        <v>32</v>
      </c>
      <c r="Q25" s="25"/>
      <c r="R25" s="48">
        <v>2.0400000000000001E-2</v>
      </c>
      <c r="S25" s="21">
        <v>44239</v>
      </c>
      <c r="T25" s="21"/>
      <c r="U25" s="18" t="s">
        <v>32</v>
      </c>
      <c r="V25" s="49">
        <v>42501</v>
      </c>
      <c r="W25" s="23"/>
      <c r="X25" s="23"/>
    </row>
    <row r="26" spans="1:24" ht="15" x14ac:dyDescent="0.25">
      <c r="A26" s="10">
        <v>23</v>
      </c>
      <c r="B26" s="11" t="s">
        <v>101</v>
      </c>
      <c r="C26" s="11" t="s">
        <v>102</v>
      </c>
      <c r="D26" s="11" t="s">
        <v>103</v>
      </c>
      <c r="E26" s="12" t="s">
        <v>75</v>
      </c>
      <c r="F26" s="13" t="s">
        <v>76</v>
      </c>
      <c r="G26" s="50">
        <v>0.02</v>
      </c>
      <c r="H26" s="14">
        <v>0.02</v>
      </c>
      <c r="I26" s="16" t="s">
        <v>31</v>
      </c>
      <c r="J26" s="16" t="s">
        <v>31</v>
      </c>
      <c r="K26" s="16" t="s">
        <v>31</v>
      </c>
      <c r="L26" s="14"/>
      <c r="M26" s="14"/>
      <c r="N26" s="14"/>
      <c r="O26" s="17">
        <v>44344</v>
      </c>
      <c r="P26" s="18" t="s">
        <v>32</v>
      </c>
      <c r="Q26" s="25"/>
      <c r="R26" s="48">
        <v>2.53E-2</v>
      </c>
      <c r="S26" s="21">
        <v>44239</v>
      </c>
      <c r="T26" s="21"/>
      <c r="U26" s="18" t="s">
        <v>32</v>
      </c>
      <c r="V26" s="49">
        <v>41829</v>
      </c>
      <c r="W26" s="23"/>
      <c r="X26" s="23"/>
    </row>
    <row r="27" spans="1:24" ht="15" x14ac:dyDescent="0.25">
      <c r="A27" s="10">
        <v>24</v>
      </c>
      <c r="B27" s="11" t="s">
        <v>104</v>
      </c>
      <c r="C27" s="11" t="s">
        <v>105</v>
      </c>
      <c r="D27" s="11" t="s">
        <v>106</v>
      </c>
      <c r="E27" s="12" t="s">
        <v>75</v>
      </c>
      <c r="F27" s="13" t="s">
        <v>76</v>
      </c>
      <c r="G27" s="50">
        <v>0.02</v>
      </c>
      <c r="H27" s="14">
        <v>0.02</v>
      </c>
      <c r="I27" s="16" t="s">
        <v>31</v>
      </c>
      <c r="J27" s="16" t="s">
        <v>31</v>
      </c>
      <c r="K27" s="16" t="s">
        <v>31</v>
      </c>
      <c r="L27" s="14"/>
      <c r="M27" s="14"/>
      <c r="N27" s="14"/>
      <c r="O27" s="17">
        <v>44344</v>
      </c>
      <c r="P27" s="18" t="s">
        <v>32</v>
      </c>
      <c r="Q27" s="25"/>
      <c r="R27" s="48">
        <v>2.5700000000000001E-2</v>
      </c>
      <c r="S27" s="21">
        <v>44239</v>
      </c>
      <c r="T27" s="21"/>
      <c r="U27" s="18" t="s">
        <v>32</v>
      </c>
      <c r="V27" s="49">
        <v>39378</v>
      </c>
      <c r="W27" s="23"/>
      <c r="X27" s="23"/>
    </row>
    <row r="28" spans="1:24" ht="15" x14ac:dyDescent="0.25">
      <c r="A28" s="10">
        <v>25</v>
      </c>
      <c r="B28" s="11" t="s">
        <v>107</v>
      </c>
      <c r="C28" s="11" t="s">
        <v>108</v>
      </c>
      <c r="D28" s="11" t="s">
        <v>109</v>
      </c>
      <c r="E28" s="12" t="s">
        <v>75</v>
      </c>
      <c r="F28" s="13" t="s">
        <v>76</v>
      </c>
      <c r="G28" s="50">
        <v>0.01</v>
      </c>
      <c r="H28" s="14">
        <v>0.01</v>
      </c>
      <c r="I28" s="16" t="s">
        <v>31</v>
      </c>
      <c r="J28" s="16" t="s">
        <v>31</v>
      </c>
      <c r="K28" s="16" t="s">
        <v>31</v>
      </c>
      <c r="L28" s="16" t="s">
        <v>31</v>
      </c>
      <c r="M28" s="16" t="s">
        <v>31</v>
      </c>
      <c r="N28" s="16" t="s">
        <v>31</v>
      </c>
      <c r="O28" s="17">
        <v>44344</v>
      </c>
      <c r="P28" s="18" t="s">
        <v>32</v>
      </c>
      <c r="Q28" s="25"/>
      <c r="R28" s="48">
        <v>4.7000000000000002E-3</v>
      </c>
      <c r="S28" s="21">
        <v>44414</v>
      </c>
      <c r="T28" s="22" t="s">
        <v>34</v>
      </c>
      <c r="U28" s="18"/>
      <c r="V28" s="49">
        <v>40164</v>
      </c>
      <c r="W28" s="23"/>
      <c r="X28" s="23"/>
    </row>
    <row r="29" spans="1:24" ht="15" x14ac:dyDescent="0.25">
      <c r="A29" s="10">
        <v>26</v>
      </c>
      <c r="B29" s="11" t="s">
        <v>110</v>
      </c>
      <c r="C29" s="11" t="s">
        <v>111</v>
      </c>
      <c r="D29" s="11" t="s">
        <v>112</v>
      </c>
      <c r="E29" s="12" t="s">
        <v>75</v>
      </c>
      <c r="F29" s="13" t="s">
        <v>76</v>
      </c>
      <c r="G29" s="50">
        <v>2.3E-2</v>
      </c>
      <c r="H29" s="14">
        <v>2.3E-2</v>
      </c>
      <c r="I29" s="16" t="s">
        <v>31</v>
      </c>
      <c r="J29" s="16" t="s">
        <v>31</v>
      </c>
      <c r="K29" s="16" t="s">
        <v>31</v>
      </c>
      <c r="L29" s="14"/>
      <c r="M29" s="14"/>
      <c r="N29" s="14"/>
      <c r="O29" s="17">
        <v>44344</v>
      </c>
      <c r="P29" s="18" t="s">
        <v>32</v>
      </c>
      <c r="Q29" s="25"/>
      <c r="R29" s="48">
        <v>2.7200000000000002E-2</v>
      </c>
      <c r="S29" s="21">
        <v>44239</v>
      </c>
      <c r="T29" s="21"/>
      <c r="U29" s="18" t="s">
        <v>32</v>
      </c>
      <c r="V29" s="49">
        <v>39644</v>
      </c>
      <c r="W29" s="23"/>
      <c r="X29" s="23"/>
    </row>
    <row r="30" spans="1:24" ht="15" x14ac:dyDescent="0.25">
      <c r="A30" s="10">
        <v>27</v>
      </c>
      <c r="B30" s="11" t="s">
        <v>113</v>
      </c>
      <c r="C30" s="11" t="s">
        <v>114</v>
      </c>
      <c r="D30" s="11" t="s">
        <v>115</v>
      </c>
      <c r="E30" s="12" t="s">
        <v>75</v>
      </c>
      <c r="F30" s="13" t="s">
        <v>76</v>
      </c>
      <c r="G30" s="50">
        <v>2.7E-2</v>
      </c>
      <c r="H30" s="14">
        <v>2.7E-2</v>
      </c>
      <c r="I30" s="16" t="s">
        <v>31</v>
      </c>
      <c r="J30" s="16" t="s">
        <v>31</v>
      </c>
      <c r="K30" s="16" t="s">
        <v>31</v>
      </c>
      <c r="L30" s="14"/>
      <c r="M30" s="14"/>
      <c r="N30" s="14"/>
      <c r="O30" s="17">
        <v>44344</v>
      </c>
      <c r="P30" s="18" t="s">
        <v>32</v>
      </c>
      <c r="Q30" s="25"/>
      <c r="R30" s="48">
        <v>3.1600000000000003E-2</v>
      </c>
      <c r="S30" s="21">
        <v>44239</v>
      </c>
      <c r="T30" s="21"/>
      <c r="U30" s="18" t="s">
        <v>32</v>
      </c>
      <c r="V30" s="49">
        <v>42016</v>
      </c>
      <c r="W30" s="23"/>
      <c r="X30" s="23"/>
    </row>
    <row r="31" spans="1:24" ht="15" x14ac:dyDescent="0.25">
      <c r="A31" s="10">
        <v>28</v>
      </c>
      <c r="B31" s="11" t="s">
        <v>116</v>
      </c>
      <c r="C31" s="11" t="s">
        <v>117</v>
      </c>
      <c r="D31" s="11" t="s">
        <v>118</v>
      </c>
      <c r="E31" s="12" t="s">
        <v>75</v>
      </c>
      <c r="F31" s="13" t="s">
        <v>76</v>
      </c>
      <c r="G31" s="50">
        <v>2.5999999999999999E-2</v>
      </c>
      <c r="H31" s="14">
        <v>2.5999999999999999E-2</v>
      </c>
      <c r="I31" s="16" t="s">
        <v>31</v>
      </c>
      <c r="J31" s="16" t="s">
        <v>31</v>
      </c>
      <c r="K31" s="16" t="s">
        <v>31</v>
      </c>
      <c r="L31" s="14"/>
      <c r="M31" s="14"/>
      <c r="N31" s="14"/>
      <c r="O31" s="17">
        <v>44344</v>
      </c>
      <c r="P31" s="18" t="s">
        <v>32</v>
      </c>
      <c r="Q31" s="25"/>
      <c r="R31" s="48">
        <v>3.1600000000000003E-2</v>
      </c>
      <c r="S31" s="21">
        <v>44239</v>
      </c>
      <c r="T31" s="21"/>
      <c r="U31" s="18" t="s">
        <v>32</v>
      </c>
      <c r="V31" s="49">
        <v>41598</v>
      </c>
      <c r="W31" s="23"/>
      <c r="X31" s="23"/>
    </row>
    <row r="32" spans="1:24" ht="15" x14ac:dyDescent="0.25">
      <c r="A32" s="10">
        <v>29</v>
      </c>
      <c r="B32" s="11" t="s">
        <v>119</v>
      </c>
      <c r="C32" s="11" t="s">
        <v>120</v>
      </c>
      <c r="D32" s="11" t="s">
        <v>121</v>
      </c>
      <c r="E32" s="12" t="s">
        <v>75</v>
      </c>
      <c r="F32" s="13" t="s">
        <v>76</v>
      </c>
      <c r="G32" s="50">
        <v>8.9999999999999993E-3</v>
      </c>
      <c r="H32" s="14">
        <v>8.9999999999999993E-3</v>
      </c>
      <c r="I32" s="16" t="s">
        <v>31</v>
      </c>
      <c r="J32" s="16" t="s">
        <v>31</v>
      </c>
      <c r="K32" s="16" t="s">
        <v>31</v>
      </c>
      <c r="L32" s="14"/>
      <c r="M32" s="14"/>
      <c r="N32" s="14"/>
      <c r="O32" s="17">
        <v>44344</v>
      </c>
      <c r="P32" s="18" t="s">
        <v>32</v>
      </c>
      <c r="Q32" s="25"/>
      <c r="R32" s="48">
        <v>4.5999999999999999E-3</v>
      </c>
      <c r="S32" s="21">
        <v>44409</v>
      </c>
      <c r="T32" s="22" t="s">
        <v>34</v>
      </c>
      <c r="U32" s="18"/>
      <c r="V32" s="49">
        <v>43796</v>
      </c>
      <c r="W32" s="27"/>
      <c r="X32" s="27"/>
    </row>
    <row r="33" spans="1:24" ht="15" x14ac:dyDescent="0.25">
      <c r="A33" s="10">
        <v>30</v>
      </c>
      <c r="B33" s="11" t="s">
        <v>122</v>
      </c>
      <c r="C33" s="11" t="s">
        <v>123</v>
      </c>
      <c r="D33" s="11" t="s">
        <v>124</v>
      </c>
      <c r="E33" s="12" t="s">
        <v>75</v>
      </c>
      <c r="F33" s="13" t="s">
        <v>76</v>
      </c>
      <c r="G33" s="51" t="s">
        <v>31</v>
      </c>
      <c r="H33" s="16" t="s">
        <v>31</v>
      </c>
      <c r="I33" s="16" t="s">
        <v>31</v>
      </c>
      <c r="J33" s="16" t="s">
        <v>31</v>
      </c>
      <c r="K33" s="16" t="s">
        <v>31</v>
      </c>
      <c r="L33" s="14"/>
      <c r="M33" s="14"/>
      <c r="N33" s="14"/>
      <c r="O33" s="14"/>
      <c r="P33" s="18" t="s">
        <v>125</v>
      </c>
      <c r="Q33" s="25"/>
      <c r="R33" s="48">
        <v>0.01</v>
      </c>
      <c r="S33" s="21">
        <v>44239</v>
      </c>
      <c r="T33" s="21"/>
      <c r="U33" s="18" t="s">
        <v>126</v>
      </c>
      <c r="V33" s="49">
        <v>44028</v>
      </c>
      <c r="W33" s="27"/>
      <c r="X33" s="27"/>
    </row>
    <row r="34" spans="1:24" ht="15" x14ac:dyDescent="0.25">
      <c r="A34" s="10">
        <v>31</v>
      </c>
      <c r="B34" s="11" t="s">
        <v>127</v>
      </c>
      <c r="C34" s="11" t="s">
        <v>128</v>
      </c>
      <c r="D34" s="11" t="s">
        <v>129</v>
      </c>
      <c r="E34" s="12" t="s">
        <v>75</v>
      </c>
      <c r="F34" s="13" t="s">
        <v>76</v>
      </c>
      <c r="G34" s="52" t="s">
        <v>31</v>
      </c>
      <c r="H34" s="16" t="s">
        <v>31</v>
      </c>
      <c r="I34" s="16" t="s">
        <v>31</v>
      </c>
      <c r="J34" s="16" t="s">
        <v>31</v>
      </c>
      <c r="K34" s="16" t="s">
        <v>31</v>
      </c>
      <c r="L34" s="29"/>
      <c r="M34" s="29"/>
      <c r="N34" s="29"/>
      <c r="O34" s="29"/>
      <c r="P34" s="18" t="s">
        <v>130</v>
      </c>
      <c r="Q34" s="24"/>
      <c r="R34" s="48">
        <v>2E-3</v>
      </c>
      <c r="S34" s="21">
        <v>44400</v>
      </c>
      <c r="T34" s="21"/>
      <c r="U34" s="18" t="s">
        <v>126</v>
      </c>
      <c r="V34" s="49">
        <v>44384</v>
      </c>
      <c r="W34" s="27"/>
      <c r="X34" s="27"/>
    </row>
    <row r="35" spans="1:24" ht="15" x14ac:dyDescent="0.25">
      <c r="A35" s="10">
        <v>32</v>
      </c>
      <c r="B35" s="11" t="s">
        <v>131</v>
      </c>
      <c r="C35" s="11" t="s">
        <v>132</v>
      </c>
      <c r="D35" s="11" t="s">
        <v>133</v>
      </c>
      <c r="E35" s="12" t="s">
        <v>134</v>
      </c>
      <c r="F35" s="13" t="s">
        <v>76</v>
      </c>
      <c r="G35" s="50">
        <v>3.1E-2</v>
      </c>
      <c r="H35" s="14">
        <v>3.1E-2</v>
      </c>
      <c r="I35" s="16" t="s">
        <v>31</v>
      </c>
      <c r="J35" s="16" t="s">
        <v>31</v>
      </c>
      <c r="K35" s="16" t="s">
        <v>31</v>
      </c>
      <c r="L35" s="14"/>
      <c r="M35" s="14"/>
      <c r="N35" s="14"/>
      <c r="O35" s="17">
        <v>44344</v>
      </c>
      <c r="P35" s="18" t="s">
        <v>32</v>
      </c>
      <c r="Q35" s="25"/>
      <c r="R35" s="48">
        <v>1.7399999999999999E-2</v>
      </c>
      <c r="S35" s="21">
        <v>44239</v>
      </c>
      <c r="T35" s="21"/>
      <c r="U35" s="18" t="s">
        <v>32</v>
      </c>
      <c r="V35" s="49">
        <v>40780</v>
      </c>
      <c r="W35" s="23"/>
      <c r="X35" s="23"/>
    </row>
    <row r="36" spans="1:24" ht="15" x14ac:dyDescent="0.25">
      <c r="A36" s="10">
        <v>33</v>
      </c>
      <c r="B36" s="11" t="s">
        <v>135</v>
      </c>
      <c r="C36" s="11" t="s">
        <v>136</v>
      </c>
      <c r="D36" s="11" t="s">
        <v>137</v>
      </c>
      <c r="E36" s="12" t="s">
        <v>134</v>
      </c>
      <c r="F36" s="13" t="s">
        <v>76</v>
      </c>
      <c r="G36" s="50">
        <v>2.5999999999999999E-2</v>
      </c>
      <c r="H36" s="14">
        <v>2.5999999999999999E-2</v>
      </c>
      <c r="I36" s="16" t="s">
        <v>31</v>
      </c>
      <c r="J36" s="16" t="s">
        <v>31</v>
      </c>
      <c r="K36" s="16" t="s">
        <v>31</v>
      </c>
      <c r="L36" s="14"/>
      <c r="M36" s="14"/>
      <c r="N36" s="14"/>
      <c r="O36" s="17">
        <v>44344</v>
      </c>
      <c r="P36" s="18" t="s">
        <v>32</v>
      </c>
      <c r="Q36" s="25"/>
      <c r="R36" s="48">
        <v>2.8900000000000002E-2</v>
      </c>
      <c r="S36" s="21">
        <v>44239</v>
      </c>
      <c r="T36" s="21"/>
      <c r="U36" s="18" t="s">
        <v>32</v>
      </c>
      <c r="V36" s="49">
        <v>39738</v>
      </c>
      <c r="W36" s="23"/>
      <c r="X36" s="23"/>
    </row>
    <row r="37" spans="1:24" ht="15" x14ac:dyDescent="0.25">
      <c r="A37" s="10">
        <v>34</v>
      </c>
      <c r="B37" s="11" t="s">
        <v>138</v>
      </c>
      <c r="C37" s="11" t="s">
        <v>139</v>
      </c>
      <c r="D37" s="11" t="s">
        <v>140</v>
      </c>
      <c r="E37" s="12" t="s">
        <v>134</v>
      </c>
      <c r="F37" s="13" t="s">
        <v>76</v>
      </c>
      <c r="G37" s="50">
        <v>2.7E-2</v>
      </c>
      <c r="H37" s="14">
        <v>2.7E-2</v>
      </c>
      <c r="I37" s="16" t="s">
        <v>31</v>
      </c>
      <c r="J37" s="16" t="s">
        <v>31</v>
      </c>
      <c r="K37" s="16" t="s">
        <v>31</v>
      </c>
      <c r="L37" s="14"/>
      <c r="M37" s="14"/>
      <c r="N37" s="14"/>
      <c r="O37" s="17">
        <v>44344</v>
      </c>
      <c r="P37" s="18" t="s">
        <v>32</v>
      </c>
      <c r="Q37" s="25"/>
      <c r="R37" s="48">
        <v>0.03</v>
      </c>
      <c r="S37" s="21">
        <v>44239</v>
      </c>
      <c r="T37" s="21"/>
      <c r="U37" s="18" t="s">
        <v>32</v>
      </c>
      <c r="V37" s="49">
        <v>42774</v>
      </c>
      <c r="W37" s="23"/>
      <c r="X37" s="23"/>
    </row>
    <row r="38" spans="1:24" ht="15" x14ac:dyDescent="0.25">
      <c r="A38" s="10">
        <v>35</v>
      </c>
      <c r="B38" s="11" t="s">
        <v>141</v>
      </c>
      <c r="C38" s="11" t="s">
        <v>142</v>
      </c>
      <c r="D38" s="11" t="s">
        <v>143</v>
      </c>
      <c r="E38" s="12" t="s">
        <v>134</v>
      </c>
      <c r="F38" s="13" t="s">
        <v>76</v>
      </c>
      <c r="G38" s="50">
        <v>2.1000000000000001E-2</v>
      </c>
      <c r="H38" s="14">
        <v>2.1000000000000001E-2</v>
      </c>
      <c r="I38" s="16" t="s">
        <v>31</v>
      </c>
      <c r="J38" s="16" t="s">
        <v>31</v>
      </c>
      <c r="K38" s="16" t="s">
        <v>31</v>
      </c>
      <c r="L38" s="14"/>
      <c r="M38" s="14"/>
      <c r="N38" s="14"/>
      <c r="O38" s="17">
        <v>44344</v>
      </c>
      <c r="P38" s="18" t="s">
        <v>32</v>
      </c>
      <c r="Q38" s="25"/>
      <c r="R38" s="48">
        <v>2.4300000000000002E-2</v>
      </c>
      <c r="S38" s="21">
        <v>44239</v>
      </c>
      <c r="T38" s="21"/>
      <c r="U38" s="18" t="s">
        <v>32</v>
      </c>
      <c r="V38" s="49">
        <v>42263</v>
      </c>
      <c r="W38" s="23"/>
      <c r="X38" s="23"/>
    </row>
    <row r="39" spans="1:24" ht="15" x14ac:dyDescent="0.25">
      <c r="A39" s="10">
        <v>36</v>
      </c>
      <c r="B39" s="11" t="s">
        <v>144</v>
      </c>
      <c r="C39" s="11" t="s">
        <v>145</v>
      </c>
      <c r="D39" s="11" t="s">
        <v>146</v>
      </c>
      <c r="E39" s="12" t="s">
        <v>134</v>
      </c>
      <c r="F39" s="13" t="s">
        <v>76</v>
      </c>
      <c r="G39" s="50">
        <v>1.7000000000000001E-2</v>
      </c>
      <c r="H39" s="14">
        <v>1.7000000000000001E-2</v>
      </c>
      <c r="I39" s="16" t="s">
        <v>31</v>
      </c>
      <c r="J39" s="16" t="s">
        <v>31</v>
      </c>
      <c r="K39" s="16" t="s">
        <v>31</v>
      </c>
      <c r="L39" s="14"/>
      <c r="M39" s="14"/>
      <c r="N39" s="14"/>
      <c r="O39" s="17">
        <v>44344</v>
      </c>
      <c r="P39" s="18" t="s">
        <v>32</v>
      </c>
      <c r="Q39" s="25"/>
      <c r="R39" s="48">
        <v>1.72E-2</v>
      </c>
      <c r="S39" s="21">
        <v>44239</v>
      </c>
      <c r="T39" s="21"/>
      <c r="U39" s="18" t="s">
        <v>32</v>
      </c>
      <c r="V39" s="49">
        <v>39925</v>
      </c>
      <c r="W39" s="23"/>
      <c r="X39" s="23"/>
    </row>
    <row r="40" spans="1:24" ht="15" x14ac:dyDescent="0.25">
      <c r="A40" s="10">
        <v>37</v>
      </c>
      <c r="B40" s="11" t="s">
        <v>147</v>
      </c>
      <c r="C40" s="11" t="s">
        <v>148</v>
      </c>
      <c r="D40" s="11" t="s">
        <v>149</v>
      </c>
      <c r="E40" s="12" t="s">
        <v>134</v>
      </c>
      <c r="F40" s="13" t="s">
        <v>76</v>
      </c>
      <c r="G40" s="50">
        <v>1.7000000000000001E-2</v>
      </c>
      <c r="H40" s="14">
        <v>1.7000000000000001E-2</v>
      </c>
      <c r="I40" s="16" t="s">
        <v>31</v>
      </c>
      <c r="J40" s="16" t="s">
        <v>31</v>
      </c>
      <c r="K40" s="16" t="s">
        <v>31</v>
      </c>
      <c r="L40" s="14"/>
      <c r="M40" s="14"/>
      <c r="N40" s="14"/>
      <c r="O40" s="17">
        <v>44344</v>
      </c>
      <c r="P40" s="18" t="s">
        <v>32</v>
      </c>
      <c r="Q40" s="25"/>
      <c r="R40" s="48">
        <v>1.7399999999999999E-2</v>
      </c>
      <c r="S40" s="21">
        <v>44239</v>
      </c>
      <c r="T40" s="21"/>
      <c r="U40" s="18" t="s">
        <v>32</v>
      </c>
      <c r="V40" s="49">
        <v>40921</v>
      </c>
      <c r="W40" s="23"/>
      <c r="X40" s="23"/>
    </row>
    <row r="41" spans="1:24" ht="15" x14ac:dyDescent="0.25">
      <c r="A41" s="10">
        <v>38</v>
      </c>
      <c r="B41" s="11" t="s">
        <v>150</v>
      </c>
      <c r="C41" s="11" t="s">
        <v>151</v>
      </c>
      <c r="D41" s="11" t="s">
        <v>152</v>
      </c>
      <c r="E41" s="12" t="s">
        <v>153</v>
      </c>
      <c r="F41" s="13" t="s">
        <v>30</v>
      </c>
      <c r="G41" s="50">
        <v>0.03</v>
      </c>
      <c r="H41" s="14">
        <v>3.1E-2</v>
      </c>
      <c r="I41" s="14">
        <v>2.9000000000000001E-2</v>
      </c>
      <c r="J41" s="16" t="s">
        <v>31</v>
      </c>
      <c r="K41" s="14">
        <v>2.1999999999999999E-2</v>
      </c>
      <c r="L41" s="14"/>
      <c r="M41" s="14"/>
      <c r="N41" s="14"/>
      <c r="O41" s="17">
        <v>44344</v>
      </c>
      <c r="P41" s="18" t="s">
        <v>32</v>
      </c>
      <c r="Q41" s="25"/>
      <c r="R41" s="48">
        <v>3.6200000000000003E-2</v>
      </c>
      <c r="S41" s="21">
        <v>44239</v>
      </c>
      <c r="T41" s="21"/>
      <c r="U41" s="18" t="s">
        <v>32</v>
      </c>
      <c r="V41" s="49">
        <v>36685</v>
      </c>
      <c r="W41" s="27"/>
      <c r="X41" s="27"/>
    </row>
    <row r="42" spans="1:24" ht="15" x14ac:dyDescent="0.25">
      <c r="A42" s="10">
        <v>39</v>
      </c>
      <c r="B42" s="11" t="s">
        <v>154</v>
      </c>
      <c r="C42" s="11" t="s">
        <v>155</v>
      </c>
      <c r="D42" s="11" t="s">
        <v>156</v>
      </c>
      <c r="E42" s="12" t="s">
        <v>153</v>
      </c>
      <c r="F42" s="13" t="s">
        <v>30</v>
      </c>
      <c r="G42" s="50">
        <v>0.03</v>
      </c>
      <c r="H42" s="14">
        <v>3.1E-2</v>
      </c>
      <c r="I42" s="16" t="s">
        <v>31</v>
      </c>
      <c r="J42" s="16" t="s">
        <v>31</v>
      </c>
      <c r="K42" s="14">
        <v>2.4E-2</v>
      </c>
      <c r="L42" s="14"/>
      <c r="M42" s="14"/>
      <c r="N42" s="14"/>
      <c r="O42" s="17">
        <v>44344</v>
      </c>
      <c r="P42" s="18" t="s">
        <v>32</v>
      </c>
      <c r="Q42" s="25"/>
      <c r="R42" s="48">
        <v>3.6200000000000003E-2</v>
      </c>
      <c r="S42" s="21">
        <v>44239</v>
      </c>
      <c r="T42" s="21"/>
      <c r="U42" s="18" t="s">
        <v>32</v>
      </c>
      <c r="V42" s="49">
        <v>38106</v>
      </c>
      <c r="W42" s="27"/>
      <c r="X42" s="27"/>
    </row>
    <row r="43" spans="1:24" ht="15" x14ac:dyDescent="0.25">
      <c r="A43" s="10">
        <v>40</v>
      </c>
      <c r="B43" s="11" t="s">
        <v>157</v>
      </c>
      <c r="C43" s="11" t="s">
        <v>158</v>
      </c>
      <c r="D43" s="11" t="s">
        <v>159</v>
      </c>
      <c r="E43" s="12" t="s">
        <v>153</v>
      </c>
      <c r="F43" s="13" t="s">
        <v>30</v>
      </c>
      <c r="G43" s="50">
        <v>2.3E-2</v>
      </c>
      <c r="H43" s="14">
        <v>2.3E-2</v>
      </c>
      <c r="I43" s="16" t="s">
        <v>31</v>
      </c>
      <c r="J43" s="16" t="s">
        <v>31</v>
      </c>
      <c r="K43" s="14">
        <v>2.3E-2</v>
      </c>
      <c r="L43" s="14"/>
      <c r="M43" s="14"/>
      <c r="N43" s="14"/>
      <c r="O43" s="17">
        <v>44344</v>
      </c>
      <c r="P43" s="18" t="s">
        <v>32</v>
      </c>
      <c r="Q43" s="25"/>
      <c r="R43" s="48">
        <v>2.7300000000000001E-2</v>
      </c>
      <c r="S43" s="21">
        <v>44239</v>
      </c>
      <c r="T43" s="21"/>
      <c r="U43" s="18" t="s">
        <v>32</v>
      </c>
      <c r="V43" s="49">
        <v>37378</v>
      </c>
      <c r="W43" s="27"/>
      <c r="X43" s="27"/>
    </row>
    <row r="44" spans="1:24" ht="15" x14ac:dyDescent="0.25">
      <c r="A44" s="10">
        <v>41</v>
      </c>
      <c r="B44" s="11" t="s">
        <v>160</v>
      </c>
      <c r="C44" s="11" t="s">
        <v>161</v>
      </c>
      <c r="D44" s="11" t="s">
        <v>162</v>
      </c>
      <c r="E44" s="12" t="s">
        <v>153</v>
      </c>
      <c r="F44" s="13" t="s">
        <v>30</v>
      </c>
      <c r="G44" s="50">
        <v>1.6E-2</v>
      </c>
      <c r="H44" s="14">
        <v>1.6E-2</v>
      </c>
      <c r="I44" s="16" t="s">
        <v>31</v>
      </c>
      <c r="J44" s="16" t="s">
        <v>31</v>
      </c>
      <c r="K44" s="14">
        <v>1.6E-2</v>
      </c>
      <c r="L44" s="14"/>
      <c r="M44" s="14"/>
      <c r="N44" s="14"/>
      <c r="O44" s="17">
        <v>44344</v>
      </c>
      <c r="P44" s="18" t="s">
        <v>32</v>
      </c>
      <c r="Q44" s="25"/>
      <c r="R44" s="48">
        <v>2.0800000000000003E-2</v>
      </c>
      <c r="S44" s="21">
        <v>44239</v>
      </c>
      <c r="T44" s="21"/>
      <c r="U44" s="18" t="s">
        <v>32</v>
      </c>
      <c r="V44" s="49">
        <v>37778</v>
      </c>
      <c r="W44" s="27"/>
      <c r="X44" s="27"/>
    </row>
    <row r="45" spans="1:24" ht="15" x14ac:dyDescent="0.25">
      <c r="A45" s="10">
        <v>42</v>
      </c>
      <c r="B45" s="11" t="s">
        <v>163</v>
      </c>
      <c r="C45" s="11" t="s">
        <v>164</v>
      </c>
      <c r="D45" s="11" t="s">
        <v>165</v>
      </c>
      <c r="E45" s="12" t="s">
        <v>153</v>
      </c>
      <c r="F45" s="13" t="s">
        <v>30</v>
      </c>
      <c r="G45" s="50">
        <v>2.5000000000000001E-2</v>
      </c>
      <c r="H45" s="14">
        <v>2.5000000000000001E-2</v>
      </c>
      <c r="I45" s="16">
        <v>2.5000000000000001E-2</v>
      </c>
      <c r="J45" s="16" t="s">
        <v>31</v>
      </c>
      <c r="K45" s="16">
        <v>2.1000000000000001E-2</v>
      </c>
      <c r="L45" s="14"/>
      <c r="M45" s="14"/>
      <c r="N45" s="14"/>
      <c r="O45" s="17">
        <v>44344</v>
      </c>
      <c r="P45" s="18" t="s">
        <v>32</v>
      </c>
      <c r="Q45" s="25"/>
      <c r="R45" s="48">
        <v>2.92E-2</v>
      </c>
      <c r="S45" s="21">
        <v>44239</v>
      </c>
      <c r="T45" s="21"/>
      <c r="U45" s="18" t="s">
        <v>32</v>
      </c>
      <c r="V45" s="49">
        <v>38558</v>
      </c>
      <c r="W45" s="27"/>
      <c r="X45" s="27"/>
    </row>
    <row r="46" spans="1:24" ht="15" x14ac:dyDescent="0.25">
      <c r="A46" s="10">
        <v>43</v>
      </c>
      <c r="B46" s="11" t="s">
        <v>166</v>
      </c>
      <c r="C46" s="11" t="s">
        <v>167</v>
      </c>
      <c r="D46" s="11" t="s">
        <v>168</v>
      </c>
      <c r="E46" s="12" t="s">
        <v>169</v>
      </c>
      <c r="F46" s="13" t="s">
        <v>76</v>
      </c>
      <c r="G46" s="50">
        <v>0</v>
      </c>
      <c r="H46" s="14"/>
      <c r="I46" s="14"/>
      <c r="J46" s="16"/>
      <c r="K46" s="14"/>
      <c r="L46" s="14"/>
      <c r="M46" s="14"/>
      <c r="N46" s="14"/>
      <c r="O46" s="17">
        <v>44344</v>
      </c>
      <c r="P46" s="18" t="s">
        <v>32</v>
      </c>
      <c r="Q46" s="25"/>
      <c r="R46" s="48">
        <v>1.9E-3</v>
      </c>
      <c r="S46" s="21">
        <v>44470</v>
      </c>
      <c r="T46" s="22" t="s">
        <v>34</v>
      </c>
      <c r="U46" s="21"/>
      <c r="V46" s="49">
        <v>43812</v>
      </c>
      <c r="W46" s="27"/>
      <c r="X46" s="27"/>
    </row>
    <row r="47" spans="1:24" ht="15" x14ac:dyDescent="0.25">
      <c r="A47" s="10">
        <v>44</v>
      </c>
      <c r="B47" s="11" t="s">
        <v>170</v>
      </c>
      <c r="C47" s="11" t="s">
        <v>171</v>
      </c>
      <c r="D47" s="11" t="s">
        <v>172</v>
      </c>
      <c r="E47" s="12" t="s">
        <v>169</v>
      </c>
      <c r="F47" s="13" t="s">
        <v>76</v>
      </c>
      <c r="G47" s="50">
        <v>2E-3</v>
      </c>
      <c r="H47" s="14"/>
      <c r="I47" s="14"/>
      <c r="J47" s="16"/>
      <c r="K47" s="14"/>
      <c r="L47" s="14"/>
      <c r="M47" s="14"/>
      <c r="N47" s="14"/>
      <c r="O47" s="17">
        <v>44344</v>
      </c>
      <c r="P47" s="18" t="s">
        <v>32</v>
      </c>
      <c r="Q47" s="25"/>
      <c r="R47" s="48">
        <v>2.8999999999999998E-3</v>
      </c>
      <c r="S47" s="21">
        <v>44470</v>
      </c>
      <c r="T47" s="22" t="s">
        <v>34</v>
      </c>
      <c r="U47" s="21"/>
      <c r="V47" s="49">
        <v>43798</v>
      </c>
      <c r="W47" s="27"/>
      <c r="X47" s="27"/>
    </row>
    <row r="48" spans="1:24" ht="15" x14ac:dyDescent="0.25">
      <c r="A48" s="10">
        <v>45</v>
      </c>
      <c r="B48" s="11" t="s">
        <v>173</v>
      </c>
      <c r="C48" s="11" t="s">
        <v>174</v>
      </c>
      <c r="D48" s="11" t="s">
        <v>175</v>
      </c>
      <c r="E48" s="12" t="s">
        <v>169</v>
      </c>
      <c r="F48" s="13" t="s">
        <v>76</v>
      </c>
      <c r="G48" s="50">
        <v>2E-3</v>
      </c>
      <c r="H48" s="14"/>
      <c r="I48" s="14"/>
      <c r="J48" s="16"/>
      <c r="K48" s="14"/>
      <c r="L48" s="14"/>
      <c r="M48" s="14"/>
      <c r="N48" s="14"/>
      <c r="O48" s="17">
        <v>44344</v>
      </c>
      <c r="P48" s="18" t="s">
        <v>32</v>
      </c>
      <c r="Q48" s="25"/>
      <c r="R48" s="48">
        <v>4.8999999999999998E-3</v>
      </c>
      <c r="S48" s="21">
        <v>44470</v>
      </c>
      <c r="T48" s="22" t="s">
        <v>34</v>
      </c>
      <c r="U48" s="21"/>
      <c r="V48" s="49">
        <v>43798</v>
      </c>
      <c r="W48" s="27"/>
      <c r="X48" s="27"/>
    </row>
    <row r="49" spans="1:24" ht="15" x14ac:dyDescent="0.25">
      <c r="A49" s="10">
        <v>46</v>
      </c>
      <c r="B49" s="11" t="s">
        <v>176</v>
      </c>
      <c r="C49" s="11" t="s">
        <v>177</v>
      </c>
      <c r="D49" s="11" t="s">
        <v>178</v>
      </c>
      <c r="E49" s="12" t="s">
        <v>169</v>
      </c>
      <c r="F49" s="13" t="s">
        <v>76</v>
      </c>
      <c r="G49" s="50">
        <v>3.0000000000000001E-3</v>
      </c>
      <c r="H49" s="14"/>
      <c r="I49" s="14"/>
      <c r="J49" s="16"/>
      <c r="K49" s="14"/>
      <c r="L49" s="14"/>
      <c r="M49" s="14"/>
      <c r="N49" s="14"/>
      <c r="O49" s="17">
        <v>44344</v>
      </c>
      <c r="P49" s="18" t="s">
        <v>32</v>
      </c>
      <c r="Q49" s="25"/>
      <c r="R49" s="48">
        <v>5.0000000000000001E-3</v>
      </c>
      <c r="S49" s="21">
        <v>44470</v>
      </c>
      <c r="T49" s="22" t="s">
        <v>34</v>
      </c>
      <c r="U49" s="21"/>
      <c r="V49" s="49">
        <v>43798</v>
      </c>
      <c r="W49" s="27"/>
      <c r="X49" s="27"/>
    </row>
    <row r="50" spans="1:24" ht="15" x14ac:dyDescent="0.25">
      <c r="A50" s="10">
        <v>47</v>
      </c>
      <c r="B50" s="11" t="s">
        <v>179</v>
      </c>
      <c r="C50" s="11" t="s">
        <v>180</v>
      </c>
      <c r="D50" s="11" t="s">
        <v>181</v>
      </c>
      <c r="E50" s="12" t="s">
        <v>169</v>
      </c>
      <c r="F50" s="13" t="s">
        <v>76</v>
      </c>
      <c r="G50" s="50">
        <v>3.0000000000000001E-3</v>
      </c>
      <c r="H50" s="14"/>
      <c r="I50" s="14"/>
      <c r="J50" s="16"/>
      <c r="K50" s="14"/>
      <c r="L50" s="14"/>
      <c r="M50" s="14"/>
      <c r="N50" s="14"/>
      <c r="O50" s="17">
        <v>44344</v>
      </c>
      <c r="P50" s="18" t="s">
        <v>32</v>
      </c>
      <c r="Q50" s="25"/>
      <c r="R50" s="48">
        <v>4.8999999999999998E-3</v>
      </c>
      <c r="S50" s="21">
        <v>44470</v>
      </c>
      <c r="T50" s="22" t="s">
        <v>34</v>
      </c>
      <c r="U50" s="21"/>
      <c r="V50" s="49">
        <v>43798</v>
      </c>
      <c r="W50" s="27"/>
      <c r="X50" s="27"/>
    </row>
    <row r="51" spans="1:24" ht="15" x14ac:dyDescent="0.25">
      <c r="A51" s="10">
        <v>48</v>
      </c>
      <c r="B51" s="11" t="s">
        <v>182</v>
      </c>
      <c r="C51" s="11" t="s">
        <v>183</v>
      </c>
      <c r="D51" s="11" t="s">
        <v>184</v>
      </c>
      <c r="E51" s="12" t="s">
        <v>169</v>
      </c>
      <c r="F51" s="13" t="s">
        <v>76</v>
      </c>
      <c r="G51" s="50">
        <v>3.0000000000000001E-3</v>
      </c>
      <c r="H51" s="14"/>
      <c r="I51" s="14"/>
      <c r="J51" s="16"/>
      <c r="K51" s="14"/>
      <c r="L51" s="14"/>
      <c r="M51" s="14"/>
      <c r="N51" s="14"/>
      <c r="O51" s="17">
        <v>44344</v>
      </c>
      <c r="P51" s="18" t="s">
        <v>32</v>
      </c>
      <c r="Q51" s="25"/>
      <c r="R51" s="48">
        <v>4.5999999999999999E-3</v>
      </c>
      <c r="S51" s="21">
        <v>44470</v>
      </c>
      <c r="T51" s="22" t="s">
        <v>34</v>
      </c>
      <c r="U51" s="21"/>
      <c r="V51" s="49">
        <v>43798</v>
      </c>
      <c r="W51" s="27"/>
      <c r="X51" s="27"/>
    </row>
    <row r="52" spans="1:24" ht="15" x14ac:dyDescent="0.25">
      <c r="A52" s="10">
        <v>49</v>
      </c>
      <c r="B52" s="11" t="s">
        <v>185</v>
      </c>
      <c r="C52" s="11" t="s">
        <v>186</v>
      </c>
      <c r="D52" s="11" t="s">
        <v>187</v>
      </c>
      <c r="E52" s="12" t="s">
        <v>169</v>
      </c>
      <c r="F52" s="13" t="s">
        <v>76</v>
      </c>
      <c r="G52" s="50">
        <v>3.0000000000000001E-3</v>
      </c>
      <c r="H52" s="14"/>
      <c r="I52" s="14"/>
      <c r="J52" s="16"/>
      <c r="K52" s="14"/>
      <c r="L52" s="14"/>
      <c r="M52" s="14"/>
      <c r="N52" s="14"/>
      <c r="O52" s="17">
        <v>44344</v>
      </c>
      <c r="P52" s="18" t="s">
        <v>32</v>
      </c>
      <c r="Q52" s="25"/>
      <c r="R52" s="48">
        <v>4.1000000000000003E-3</v>
      </c>
      <c r="S52" s="21">
        <v>44470</v>
      </c>
      <c r="T52" s="22" t="s">
        <v>34</v>
      </c>
      <c r="U52" s="21"/>
      <c r="V52" s="49">
        <v>43798</v>
      </c>
      <c r="W52" s="27"/>
      <c r="X52" s="27"/>
    </row>
    <row r="53" spans="1:24" ht="15" x14ac:dyDescent="0.25">
      <c r="A53" s="10">
        <v>50</v>
      </c>
      <c r="B53" s="11" t="s">
        <v>188</v>
      </c>
      <c r="C53" s="11" t="s">
        <v>189</v>
      </c>
      <c r="D53" s="11" t="s">
        <v>190</v>
      </c>
      <c r="E53" s="12" t="s">
        <v>169</v>
      </c>
      <c r="F53" s="13" t="s">
        <v>76</v>
      </c>
      <c r="G53" s="50">
        <v>2E-3</v>
      </c>
      <c r="H53" s="14"/>
      <c r="I53" s="14"/>
      <c r="J53" s="16"/>
      <c r="K53" s="14"/>
      <c r="L53" s="14"/>
      <c r="M53" s="14"/>
      <c r="N53" s="14"/>
      <c r="O53" s="17">
        <v>44344</v>
      </c>
      <c r="P53" s="18" t="s">
        <v>32</v>
      </c>
      <c r="Q53" s="25"/>
      <c r="R53" s="48">
        <v>4.1000000000000003E-3</v>
      </c>
      <c r="S53" s="21">
        <v>44470</v>
      </c>
      <c r="T53" s="22" t="s">
        <v>34</v>
      </c>
      <c r="U53" s="21"/>
      <c r="V53" s="49">
        <v>43798</v>
      </c>
      <c r="W53" s="27"/>
      <c r="X53" s="27"/>
    </row>
    <row r="54" spans="1:24" ht="15" x14ac:dyDescent="0.25">
      <c r="A54" s="10">
        <v>51</v>
      </c>
      <c r="B54" s="11" t="s">
        <v>191</v>
      </c>
      <c r="C54" s="11" t="s">
        <v>192</v>
      </c>
      <c r="D54" s="11" t="s">
        <v>193</v>
      </c>
      <c r="E54" s="12" t="s">
        <v>169</v>
      </c>
      <c r="F54" s="13" t="s">
        <v>76</v>
      </c>
      <c r="G54" s="50">
        <v>0</v>
      </c>
      <c r="H54" s="14"/>
      <c r="I54" s="14"/>
      <c r="J54" s="16"/>
      <c r="K54" s="14"/>
      <c r="L54" s="14"/>
      <c r="M54" s="14"/>
      <c r="N54" s="14"/>
      <c r="O54" s="17">
        <v>44344</v>
      </c>
      <c r="P54" s="18" t="s">
        <v>32</v>
      </c>
      <c r="Q54" s="25"/>
      <c r="R54" s="48">
        <v>3.3999999999999998E-3</v>
      </c>
      <c r="S54" s="21">
        <v>44470</v>
      </c>
      <c r="T54" s="22" t="s">
        <v>34</v>
      </c>
      <c r="U54" s="21"/>
      <c r="V54" s="49">
        <v>43803</v>
      </c>
      <c r="W54" s="27"/>
      <c r="X54" s="27"/>
    </row>
    <row r="55" spans="1:24" ht="15" x14ac:dyDescent="0.25">
      <c r="A55" s="10">
        <v>52</v>
      </c>
      <c r="B55" s="1" t="s">
        <v>194</v>
      </c>
      <c r="C55" s="11" t="s">
        <v>195</v>
      </c>
      <c r="D55" s="11" t="s">
        <v>196</v>
      </c>
      <c r="E55" s="12" t="s">
        <v>169</v>
      </c>
      <c r="F55" s="13" t="s">
        <v>76</v>
      </c>
      <c r="G55" s="53" t="s">
        <v>31</v>
      </c>
      <c r="H55" s="29"/>
      <c r="I55" s="30"/>
      <c r="J55" s="16"/>
      <c r="K55" s="30"/>
      <c r="L55" s="30"/>
      <c r="M55" s="30"/>
      <c r="N55" s="30"/>
      <c r="O55" s="30"/>
      <c r="P55" s="18" t="s">
        <v>130</v>
      </c>
      <c r="Q55" s="31"/>
      <c r="R55" s="48">
        <v>0</v>
      </c>
      <c r="S55" s="21">
        <v>44239</v>
      </c>
      <c r="T55" s="21"/>
      <c r="U55" s="18" t="s">
        <v>126</v>
      </c>
      <c r="V55" s="49">
        <v>44292</v>
      </c>
      <c r="W55" s="27"/>
      <c r="X55" s="32"/>
    </row>
    <row r="57" spans="1:24" x14ac:dyDescent="0.2">
      <c r="D57" s="95" t="s">
        <v>212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4" x14ac:dyDescent="0.2">
      <c r="C58" s="33" t="s">
        <v>33</v>
      </c>
      <c r="D58" s="95" t="s">
        <v>213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4" x14ac:dyDescent="0.2">
      <c r="C59" s="33"/>
      <c r="D59" s="95" t="s">
        <v>198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4" x14ac:dyDescent="0.2">
      <c r="C60" s="33" t="s">
        <v>199</v>
      </c>
      <c r="D60" s="95" t="s">
        <v>200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4" x14ac:dyDescent="0.2">
      <c r="C61" s="33" t="s">
        <v>31</v>
      </c>
      <c r="D61" s="95" t="s">
        <v>201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  <row r="62" spans="1:24" x14ac:dyDescent="0.2">
      <c r="C62" s="33"/>
      <c r="D62" s="95" t="s">
        <v>202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</row>
    <row r="63" spans="1:24" x14ac:dyDescent="0.2">
      <c r="C63" s="33"/>
      <c r="D63" s="95" t="s">
        <v>203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4" x14ac:dyDescent="0.2">
      <c r="C64" s="33" t="s">
        <v>34</v>
      </c>
      <c r="D64" s="95" t="s">
        <v>204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3:21" x14ac:dyDescent="0.2">
      <c r="C65" s="33" t="s">
        <v>205</v>
      </c>
      <c r="D65" s="95" t="s">
        <v>206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</row>
  </sheetData>
  <sheetProtection sheet="1" objects="1" scenarios="1"/>
  <mergeCells count="12">
    <mergeCell ref="D65:U65"/>
    <mergeCell ref="B1:C1"/>
    <mergeCell ref="E1:F1"/>
    <mergeCell ref="G1:K1"/>
    <mergeCell ref="D57:U57"/>
    <mergeCell ref="D58:U58"/>
    <mergeCell ref="D59:U59"/>
    <mergeCell ref="D60:U60"/>
    <mergeCell ref="D61:U61"/>
    <mergeCell ref="D62:U62"/>
    <mergeCell ref="D63:U63"/>
    <mergeCell ref="D64:U64"/>
  </mergeCells>
  <pageMargins left="0.35433070866141736" right="0.23" top="0.48" bottom="0.3" header="0.31496062992125984" footer="0.12"/>
  <pageSetup paperSize="9" scale="38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0"/>
  <sheetViews>
    <sheetView zoomScaleNormal="100" workbookViewId="0">
      <pane xSplit="4" ySplit="2" topLeftCell="E3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0" defaultRowHeight="14.25" x14ac:dyDescent="0.2"/>
  <cols>
    <col min="1" max="1" width="9.5703125" style="1" customWidth="1"/>
    <col min="2" max="2" width="15.5703125" style="1" customWidth="1"/>
    <col min="3" max="3" width="19.42578125" style="1" customWidth="1"/>
    <col min="4" max="4" width="58.85546875" style="1" customWidth="1"/>
    <col min="5" max="5" width="35.85546875" style="1" customWidth="1"/>
    <col min="6" max="6" width="14.140625" style="1" customWidth="1"/>
    <col min="7" max="8" width="11.140625" style="1" customWidth="1"/>
    <col min="9" max="9" width="14.140625" style="1" customWidth="1"/>
    <col min="10" max="10" width="12.28515625" style="1" customWidth="1"/>
    <col min="11" max="11" width="2" style="1" customWidth="1"/>
    <col min="12" max="13" width="12.28515625" style="1" customWidth="1"/>
    <col min="14" max="14" width="1.7109375" style="1" customWidth="1"/>
    <col min="15" max="15" width="13" style="1" customWidth="1"/>
    <col min="16" max="16" width="9.140625" style="1" customWidth="1"/>
    <col min="17" max="17" width="2" style="1" customWidth="1"/>
    <col min="18" max="18" width="1.28515625" style="1" customWidth="1"/>
    <col min="19" max="19" width="9.140625" style="1" customWidth="1"/>
    <col min="20" max="16384" width="9.140625" style="1" hidden="1"/>
  </cols>
  <sheetData>
    <row r="1" spans="1:17" ht="54.75" customHeight="1" x14ac:dyDescent="0.2">
      <c r="B1" s="97"/>
      <c r="C1" s="97"/>
      <c r="D1" s="2"/>
      <c r="E1" s="105" t="s">
        <v>211</v>
      </c>
      <c r="F1" s="106"/>
      <c r="G1" s="96" t="s">
        <v>1</v>
      </c>
      <c r="H1" s="96"/>
      <c r="I1" s="96"/>
      <c r="J1" s="96"/>
      <c r="K1" s="3"/>
      <c r="L1" s="83" t="s">
        <v>294</v>
      </c>
      <c r="M1" s="84">
        <f>MAX(Tabela3235675[[#All],[data KII]])</f>
        <v>44239</v>
      </c>
      <c r="N1" s="3"/>
      <c r="O1" s="3"/>
    </row>
    <row r="2" spans="1:17" s="9" customFormat="1" ht="64.5" customHeight="1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7" t="s">
        <v>9</v>
      </c>
      <c r="I2" s="7" t="s">
        <v>10</v>
      </c>
      <c r="J2" s="7" t="s">
        <v>12</v>
      </c>
      <c r="K2" s="7" t="s">
        <v>18</v>
      </c>
      <c r="L2" s="7" t="s">
        <v>19</v>
      </c>
      <c r="M2" s="7" t="s">
        <v>20</v>
      </c>
      <c r="N2" s="7" t="s">
        <v>210</v>
      </c>
      <c r="O2" s="7" t="s">
        <v>23</v>
      </c>
      <c r="P2" s="8" t="s">
        <v>24</v>
      </c>
      <c r="Q2" s="8" t="s">
        <v>21</v>
      </c>
    </row>
    <row r="3" spans="1:17" s="11" customFormat="1" ht="15" x14ac:dyDescent="0.25">
      <c r="A3" s="36">
        <v>1</v>
      </c>
      <c r="B3" s="11" t="s">
        <v>26</v>
      </c>
      <c r="C3" s="11" t="s">
        <v>27</v>
      </c>
      <c r="D3" s="11" t="s">
        <v>28</v>
      </c>
      <c r="E3" s="12" t="s">
        <v>29</v>
      </c>
      <c r="F3" s="13" t="s">
        <v>30</v>
      </c>
      <c r="G3" s="19">
        <v>1.7000000000000001E-2</v>
      </c>
      <c r="H3" s="19">
        <v>1.7000000000000001E-2</v>
      </c>
      <c r="I3" s="37">
        <v>1.7000000000000001E-2</v>
      </c>
      <c r="J3" s="19">
        <v>1.7000000000000001E-2</v>
      </c>
      <c r="K3" s="19" t="s">
        <v>33</v>
      </c>
      <c r="L3" s="20">
        <v>1.6200000000000003E-2</v>
      </c>
      <c r="M3" s="21">
        <v>44239</v>
      </c>
      <c r="N3" s="21"/>
      <c r="O3" s="21">
        <v>40269</v>
      </c>
      <c r="P3" s="23"/>
      <c r="Q3" s="23"/>
    </row>
    <row r="4" spans="1:17" s="11" customFormat="1" ht="15" x14ac:dyDescent="0.25">
      <c r="A4" s="36">
        <v>2</v>
      </c>
      <c r="B4" s="11" t="s">
        <v>35</v>
      </c>
      <c r="C4" s="11" t="s">
        <v>36</v>
      </c>
      <c r="D4" s="11" t="s">
        <v>37</v>
      </c>
      <c r="E4" s="12" t="s">
        <v>38</v>
      </c>
      <c r="F4" s="13" t="s">
        <v>30</v>
      </c>
      <c r="G4" s="19">
        <v>0.03</v>
      </c>
      <c r="H4" s="19">
        <v>3.1E-2</v>
      </c>
      <c r="I4" s="37">
        <v>3.1E-2</v>
      </c>
      <c r="J4" s="19">
        <v>2.5000000000000001E-2</v>
      </c>
      <c r="K4" s="25" t="s">
        <v>33</v>
      </c>
      <c r="L4" s="26">
        <v>3.04E-2</v>
      </c>
      <c r="M4" s="21">
        <v>44239</v>
      </c>
      <c r="N4" s="21"/>
      <c r="O4" s="21">
        <v>40535</v>
      </c>
      <c r="P4" s="23"/>
      <c r="Q4" s="23"/>
    </row>
    <row r="5" spans="1:17" s="11" customFormat="1" ht="15" x14ac:dyDescent="0.25">
      <c r="A5" s="36">
        <v>3</v>
      </c>
      <c r="B5" s="11" t="s">
        <v>39</v>
      </c>
      <c r="C5" s="11" t="s">
        <v>40</v>
      </c>
      <c r="D5" s="11" t="s">
        <v>41</v>
      </c>
      <c r="E5" s="12" t="s">
        <v>38</v>
      </c>
      <c r="F5" s="13" t="s">
        <v>30</v>
      </c>
      <c r="G5" s="19">
        <v>3.1E-2</v>
      </c>
      <c r="H5" s="19">
        <v>3.2000000000000001E-2</v>
      </c>
      <c r="I5" s="19">
        <v>3.2000000000000001E-2</v>
      </c>
      <c r="J5" s="19">
        <v>2.7E-2</v>
      </c>
      <c r="K5" s="25"/>
      <c r="L5" s="26">
        <v>3.0200000000000001E-2</v>
      </c>
      <c r="M5" s="21">
        <v>44239</v>
      </c>
      <c r="N5" s="21"/>
      <c r="O5" s="21">
        <v>35051</v>
      </c>
      <c r="P5" s="27"/>
      <c r="Q5" s="27"/>
    </row>
    <row r="6" spans="1:17" s="11" customFormat="1" ht="15" x14ac:dyDescent="0.25">
      <c r="A6" s="36">
        <v>4</v>
      </c>
      <c r="B6" s="11" t="s">
        <v>42</v>
      </c>
      <c r="C6" s="11" t="s">
        <v>43</v>
      </c>
      <c r="D6" s="11" t="s">
        <v>44</v>
      </c>
      <c r="E6" s="12" t="s">
        <v>38</v>
      </c>
      <c r="F6" s="13" t="s">
        <v>30</v>
      </c>
      <c r="G6" s="19">
        <v>2.4E-2</v>
      </c>
      <c r="H6" s="19">
        <v>2.4E-2</v>
      </c>
      <c r="I6" s="37">
        <v>2.4E-2</v>
      </c>
      <c r="J6" s="19">
        <v>1.9E-2</v>
      </c>
      <c r="K6" s="25" t="s">
        <v>33</v>
      </c>
      <c r="L6" s="26">
        <v>2.2000000000000002E-2</v>
      </c>
      <c r="M6" s="21">
        <v>44239</v>
      </c>
      <c r="N6" s="21"/>
      <c r="O6" s="21">
        <v>41082</v>
      </c>
      <c r="P6" s="23"/>
      <c r="Q6" s="23"/>
    </row>
    <row r="7" spans="1:17" s="11" customFormat="1" ht="15" x14ac:dyDescent="0.25">
      <c r="A7" s="36">
        <v>5</v>
      </c>
      <c r="B7" s="11" t="s">
        <v>45</v>
      </c>
      <c r="C7" s="11" t="s">
        <v>46</v>
      </c>
      <c r="D7" s="11" t="s">
        <v>47</v>
      </c>
      <c r="E7" s="12" t="s">
        <v>38</v>
      </c>
      <c r="F7" s="13" t="s">
        <v>30</v>
      </c>
      <c r="G7" s="19">
        <v>0.03</v>
      </c>
      <c r="H7" s="19">
        <v>3.1E-2</v>
      </c>
      <c r="I7" s="37">
        <v>3.1E-2</v>
      </c>
      <c r="J7" s="19">
        <v>2.7E-2</v>
      </c>
      <c r="K7" s="25" t="s">
        <v>33</v>
      </c>
      <c r="L7" s="26">
        <v>3.0299999999999997E-2</v>
      </c>
      <c r="M7" s="21">
        <v>44239</v>
      </c>
      <c r="N7" s="21"/>
      <c r="O7" s="21">
        <v>40928</v>
      </c>
      <c r="P7" s="23"/>
      <c r="Q7" s="23"/>
    </row>
    <row r="8" spans="1:17" s="11" customFormat="1" ht="15" x14ac:dyDescent="0.25">
      <c r="A8" s="36">
        <v>6</v>
      </c>
      <c r="B8" s="11" t="s">
        <v>48</v>
      </c>
      <c r="C8" s="11" t="s">
        <v>49</v>
      </c>
      <c r="D8" s="11" t="s">
        <v>50</v>
      </c>
      <c r="E8" s="12" t="s">
        <v>38</v>
      </c>
      <c r="F8" s="13" t="s">
        <v>30</v>
      </c>
      <c r="G8" s="19">
        <v>1.2E-2</v>
      </c>
      <c r="H8" s="19">
        <v>1.2E-2</v>
      </c>
      <c r="I8" s="37">
        <v>1.2E-2</v>
      </c>
      <c r="J8" s="19">
        <v>1.2E-2</v>
      </c>
      <c r="K8" s="25" t="s">
        <v>33</v>
      </c>
      <c r="L8" s="26">
        <v>9.7999999999999997E-3</v>
      </c>
      <c r="M8" s="21">
        <v>44239</v>
      </c>
      <c r="N8" s="21"/>
      <c r="O8" s="21">
        <v>37151</v>
      </c>
      <c r="P8" s="27"/>
      <c r="Q8" s="27"/>
    </row>
    <row r="9" spans="1:17" s="11" customFormat="1" ht="15" x14ac:dyDescent="0.25">
      <c r="A9" s="36">
        <v>7</v>
      </c>
      <c r="B9" s="11" t="s">
        <v>51</v>
      </c>
      <c r="C9" s="11" t="s">
        <v>52</v>
      </c>
      <c r="D9" s="11" t="s">
        <v>53</v>
      </c>
      <c r="E9" s="12" t="s">
        <v>38</v>
      </c>
      <c r="F9" s="13" t="s">
        <v>30</v>
      </c>
      <c r="G9" s="19">
        <v>1.6E-2</v>
      </c>
      <c r="H9" s="19">
        <v>1.7000000000000001E-2</v>
      </c>
      <c r="I9" s="37">
        <v>1.7000000000000001E-2</v>
      </c>
      <c r="J9" s="19">
        <v>1.2E-2</v>
      </c>
      <c r="K9" s="25" t="s">
        <v>33</v>
      </c>
      <c r="L9" s="26">
        <v>1.23E-2</v>
      </c>
      <c r="M9" s="21">
        <v>44239</v>
      </c>
      <c r="N9" s="21"/>
      <c r="O9" s="21">
        <v>41528</v>
      </c>
      <c r="P9" s="23"/>
      <c r="Q9" s="23"/>
    </row>
    <row r="10" spans="1:17" s="11" customFormat="1" ht="15" x14ac:dyDescent="0.25">
      <c r="A10" s="36">
        <v>8</v>
      </c>
      <c r="B10" s="11" t="s">
        <v>54</v>
      </c>
      <c r="C10" s="11" t="s">
        <v>55</v>
      </c>
      <c r="D10" s="11" t="s">
        <v>56</v>
      </c>
      <c r="E10" s="12" t="s">
        <v>38</v>
      </c>
      <c r="F10" s="13" t="s">
        <v>30</v>
      </c>
      <c r="G10" s="19">
        <v>0.03</v>
      </c>
      <c r="H10" s="19">
        <v>3.1E-2</v>
      </c>
      <c r="I10" s="37">
        <v>3.1E-2</v>
      </c>
      <c r="J10" s="19">
        <v>2.5999999999999999E-2</v>
      </c>
      <c r="K10" s="38" t="s">
        <v>33</v>
      </c>
      <c r="L10" s="26">
        <v>3.0200000000000001E-2</v>
      </c>
      <c r="M10" s="21">
        <v>44239</v>
      </c>
      <c r="N10" s="21"/>
      <c r="O10" s="21">
        <v>38558</v>
      </c>
      <c r="P10" s="27"/>
      <c r="Q10" s="27"/>
    </row>
    <row r="11" spans="1:17" s="11" customFormat="1" ht="15" x14ac:dyDescent="0.25">
      <c r="A11" s="36">
        <v>9</v>
      </c>
      <c r="B11" s="11" t="s">
        <v>57</v>
      </c>
      <c r="C11" s="11" t="s">
        <v>58</v>
      </c>
      <c r="D11" s="11" t="s">
        <v>59</v>
      </c>
      <c r="E11" s="12" t="s">
        <v>38</v>
      </c>
      <c r="F11" s="13" t="s">
        <v>30</v>
      </c>
      <c r="G11" s="19">
        <v>1.7000000000000001E-2</v>
      </c>
      <c r="H11" s="19">
        <v>1.7999999999999999E-2</v>
      </c>
      <c r="I11" s="37">
        <v>1.7999999999999999E-2</v>
      </c>
      <c r="J11" s="19">
        <v>1.2999999999999999E-2</v>
      </c>
      <c r="K11" s="38" t="s">
        <v>33</v>
      </c>
      <c r="L11" s="26">
        <v>1.6200000000000003E-2</v>
      </c>
      <c r="M11" s="21">
        <v>44239</v>
      </c>
      <c r="N11" s="21"/>
      <c r="O11" s="21">
        <v>41094</v>
      </c>
      <c r="P11" s="23"/>
      <c r="Q11" s="23"/>
    </row>
    <row r="12" spans="1:17" s="11" customFormat="1" ht="15" x14ac:dyDescent="0.25">
      <c r="A12" s="36">
        <v>10</v>
      </c>
      <c r="B12" s="11" t="s">
        <v>60</v>
      </c>
      <c r="C12" s="11" t="s">
        <v>61</v>
      </c>
      <c r="D12" s="11" t="s">
        <v>62</v>
      </c>
      <c r="E12" s="12" t="s">
        <v>38</v>
      </c>
      <c r="F12" s="13" t="s">
        <v>30</v>
      </c>
      <c r="G12" s="19">
        <v>1.7000000000000001E-2</v>
      </c>
      <c r="H12" s="19">
        <v>1.7000000000000001E-2</v>
      </c>
      <c r="I12" s="19">
        <v>1.7000000000000001E-2</v>
      </c>
      <c r="J12" s="19">
        <v>1.7000000000000001E-2</v>
      </c>
      <c r="K12" s="25"/>
      <c r="L12" s="26">
        <v>1.6200000000000003E-2</v>
      </c>
      <c r="M12" s="21">
        <v>44239</v>
      </c>
      <c r="N12" s="21"/>
      <c r="O12" s="21">
        <v>34863</v>
      </c>
      <c r="P12" s="27"/>
      <c r="Q12" s="27"/>
    </row>
    <row r="13" spans="1:17" s="11" customFormat="1" ht="15" x14ac:dyDescent="0.25">
      <c r="A13" s="36">
        <v>11</v>
      </c>
      <c r="B13" s="11" t="s">
        <v>63</v>
      </c>
      <c r="C13" s="11" t="s">
        <v>64</v>
      </c>
      <c r="D13" s="11" t="s">
        <v>65</v>
      </c>
      <c r="E13" s="12" t="s">
        <v>38</v>
      </c>
      <c r="F13" s="13" t="s">
        <v>30</v>
      </c>
      <c r="G13" s="19">
        <v>2.5999999999999999E-2</v>
      </c>
      <c r="H13" s="19">
        <v>2.5999999999999999E-2</v>
      </c>
      <c r="I13" s="37">
        <v>2.5999999999999999E-2</v>
      </c>
      <c r="J13" s="19">
        <v>2.4E-2</v>
      </c>
      <c r="K13" s="38" t="s">
        <v>33</v>
      </c>
      <c r="L13" s="26">
        <v>2.52E-2</v>
      </c>
      <c r="M13" s="21">
        <v>44239</v>
      </c>
      <c r="N13" s="21"/>
      <c r="O13" s="21">
        <v>35324</v>
      </c>
      <c r="P13" s="27"/>
      <c r="Q13" s="27"/>
    </row>
    <row r="14" spans="1:17" s="11" customFormat="1" ht="15" x14ac:dyDescent="0.25">
      <c r="A14" s="36">
        <v>12</v>
      </c>
      <c r="B14" s="11" t="s">
        <v>66</v>
      </c>
      <c r="C14" s="11" t="s">
        <v>67</v>
      </c>
      <c r="D14" s="11" t="s">
        <v>68</v>
      </c>
      <c r="E14" s="12" t="s">
        <v>38</v>
      </c>
      <c r="F14" s="13" t="s">
        <v>30</v>
      </c>
      <c r="G14" s="19">
        <v>0.03</v>
      </c>
      <c r="H14" s="19">
        <v>0.03</v>
      </c>
      <c r="I14" s="19">
        <v>2.9000000000000001E-2</v>
      </c>
      <c r="J14" s="19">
        <v>2.5999999999999999E-2</v>
      </c>
      <c r="K14" s="25"/>
      <c r="L14" s="26">
        <v>2.92E-2</v>
      </c>
      <c r="M14" s="21">
        <v>44239</v>
      </c>
      <c r="N14" s="21"/>
      <c r="O14" s="21">
        <v>33813</v>
      </c>
      <c r="P14" s="27"/>
      <c r="Q14" s="27"/>
    </row>
    <row r="15" spans="1:17" ht="15" x14ac:dyDescent="0.25">
      <c r="A15" s="36">
        <v>13</v>
      </c>
      <c r="B15" s="11" t="s">
        <v>69</v>
      </c>
      <c r="C15" s="11" t="s">
        <v>70</v>
      </c>
      <c r="D15" s="11" t="s">
        <v>71</v>
      </c>
      <c r="E15" s="12" t="s">
        <v>38</v>
      </c>
      <c r="F15" s="13" t="s">
        <v>30</v>
      </c>
      <c r="G15" s="19">
        <v>3.4000000000000002E-2</v>
      </c>
      <c r="H15" s="19">
        <v>3.5000000000000003E-2</v>
      </c>
      <c r="I15" s="37">
        <v>3.5000000000000003E-2</v>
      </c>
      <c r="J15" s="19"/>
      <c r="K15" s="25" t="s">
        <v>33</v>
      </c>
      <c r="L15" s="26">
        <v>3.2100000000000004E-2</v>
      </c>
      <c r="M15" s="21">
        <v>44239</v>
      </c>
      <c r="N15" s="21"/>
      <c r="O15" s="21">
        <v>43620</v>
      </c>
      <c r="P15" s="27"/>
      <c r="Q15" s="27"/>
    </row>
    <row r="16" spans="1:17" s="11" customFormat="1" ht="15" x14ac:dyDescent="0.25">
      <c r="A16" s="36">
        <v>14</v>
      </c>
      <c r="B16" s="11" t="s">
        <v>72</v>
      </c>
      <c r="C16" s="11" t="s">
        <v>73</v>
      </c>
      <c r="D16" s="11" t="s">
        <v>74</v>
      </c>
      <c r="E16" s="12" t="s">
        <v>75</v>
      </c>
      <c r="F16" s="13" t="s">
        <v>76</v>
      </c>
      <c r="G16" s="19">
        <v>3.1E-2</v>
      </c>
      <c r="H16" s="19">
        <v>3.1E-2</v>
      </c>
      <c r="I16" s="19" t="s">
        <v>29</v>
      </c>
      <c r="J16" s="19" t="s">
        <v>29</v>
      </c>
      <c r="K16" s="25"/>
      <c r="L16" s="26">
        <v>3.9199999999999999E-2</v>
      </c>
      <c r="M16" s="21">
        <v>44239</v>
      </c>
      <c r="N16" s="21"/>
      <c r="O16" s="21">
        <v>39182</v>
      </c>
      <c r="P16" s="27"/>
      <c r="Q16" s="27"/>
    </row>
    <row r="17" spans="1:17" s="11" customFormat="1" ht="15" x14ac:dyDescent="0.25">
      <c r="A17" s="36">
        <v>15</v>
      </c>
      <c r="B17" s="11" t="s">
        <v>77</v>
      </c>
      <c r="C17" s="11" t="s">
        <v>78</v>
      </c>
      <c r="D17" s="11" t="s">
        <v>79</v>
      </c>
      <c r="E17" s="12" t="s">
        <v>75</v>
      </c>
      <c r="F17" s="13" t="s">
        <v>76</v>
      </c>
      <c r="G17" s="19">
        <v>3.1E-2</v>
      </c>
      <c r="H17" s="19">
        <v>3.1E-2</v>
      </c>
      <c r="I17" s="19" t="s">
        <v>29</v>
      </c>
      <c r="J17" s="19" t="s">
        <v>29</v>
      </c>
      <c r="K17" s="25"/>
      <c r="L17" s="26">
        <v>3.9399999999999998E-2</v>
      </c>
      <c r="M17" s="21">
        <v>44239</v>
      </c>
      <c r="N17" s="21"/>
      <c r="O17" s="21">
        <v>39238</v>
      </c>
      <c r="P17" s="27"/>
      <c r="Q17" s="27"/>
    </row>
    <row r="18" spans="1:17" s="11" customFormat="1" ht="15" x14ac:dyDescent="0.25">
      <c r="A18" s="36">
        <v>16</v>
      </c>
      <c r="B18" s="11" t="s">
        <v>80</v>
      </c>
      <c r="C18" s="11" t="s">
        <v>81</v>
      </c>
      <c r="D18" s="11" t="s">
        <v>82</v>
      </c>
      <c r="E18" s="12" t="s">
        <v>75</v>
      </c>
      <c r="F18" s="13" t="s">
        <v>76</v>
      </c>
      <c r="G18" s="19">
        <v>0.03</v>
      </c>
      <c r="H18" s="19">
        <v>0.03</v>
      </c>
      <c r="I18" s="19" t="s">
        <v>29</v>
      </c>
      <c r="J18" s="19" t="s">
        <v>29</v>
      </c>
      <c r="K18" s="25"/>
      <c r="L18" s="26">
        <v>3.9100000000000003E-2</v>
      </c>
      <c r="M18" s="21">
        <v>44239</v>
      </c>
      <c r="N18" s="21"/>
      <c r="O18" s="21">
        <v>39143</v>
      </c>
      <c r="P18" s="27"/>
      <c r="Q18" s="27"/>
    </row>
    <row r="19" spans="1:17" ht="15" x14ac:dyDescent="0.25">
      <c r="A19" s="36">
        <v>17</v>
      </c>
      <c r="B19" s="11" t="s">
        <v>83</v>
      </c>
      <c r="C19" s="11" t="s">
        <v>84</v>
      </c>
      <c r="D19" s="11" t="s">
        <v>85</v>
      </c>
      <c r="E19" s="12" t="s">
        <v>75</v>
      </c>
      <c r="F19" s="13" t="s">
        <v>76</v>
      </c>
      <c r="G19" s="19">
        <v>1.6E-2</v>
      </c>
      <c r="H19" s="19">
        <v>1.6E-2</v>
      </c>
      <c r="I19" s="19" t="s">
        <v>29</v>
      </c>
      <c r="J19" s="19" t="s">
        <v>29</v>
      </c>
      <c r="K19" s="25"/>
      <c r="L19" s="26">
        <v>2.1100000000000001E-2</v>
      </c>
      <c r="M19" s="21">
        <v>44239</v>
      </c>
      <c r="N19" s="21"/>
      <c r="O19" s="21">
        <v>42170</v>
      </c>
      <c r="P19" s="23"/>
      <c r="Q19" s="23"/>
    </row>
    <row r="20" spans="1:17" ht="15" x14ac:dyDescent="0.25">
      <c r="A20" s="36">
        <v>18</v>
      </c>
      <c r="B20" s="11" t="s">
        <v>86</v>
      </c>
      <c r="C20" s="11" t="s">
        <v>87</v>
      </c>
      <c r="D20" s="11" t="s">
        <v>88</v>
      </c>
      <c r="E20" s="12" t="s">
        <v>75</v>
      </c>
      <c r="F20" s="13" t="s">
        <v>76</v>
      </c>
      <c r="G20" s="19">
        <v>2.5999999999999999E-2</v>
      </c>
      <c r="H20" s="19">
        <v>2.5999999999999999E-2</v>
      </c>
      <c r="I20" s="19" t="s">
        <v>29</v>
      </c>
      <c r="J20" s="19" t="s">
        <v>29</v>
      </c>
      <c r="K20" s="25"/>
      <c r="L20" s="26">
        <v>3.2899999999999999E-2</v>
      </c>
      <c r="M20" s="21">
        <v>44239</v>
      </c>
      <c r="N20" s="21"/>
      <c r="O20" s="21">
        <v>42046</v>
      </c>
      <c r="P20" s="23"/>
      <c r="Q20" s="23"/>
    </row>
    <row r="21" spans="1:17" ht="15" x14ac:dyDescent="0.25">
      <c r="A21" s="36">
        <v>19</v>
      </c>
      <c r="B21" s="11" t="s">
        <v>89</v>
      </c>
      <c r="C21" s="11" t="s">
        <v>90</v>
      </c>
      <c r="D21" s="11" t="s">
        <v>91</v>
      </c>
      <c r="E21" s="12" t="s">
        <v>75</v>
      </c>
      <c r="F21" s="13" t="s">
        <v>76</v>
      </c>
      <c r="G21" s="19">
        <v>2.1999999999999999E-2</v>
      </c>
      <c r="H21" s="19">
        <v>2.1999999999999999E-2</v>
      </c>
      <c r="I21" s="19" t="s">
        <v>29</v>
      </c>
      <c r="J21" s="19" t="s">
        <v>29</v>
      </c>
      <c r="K21" s="25"/>
      <c r="L21" s="26">
        <v>2.2400000000000003E-2</v>
      </c>
      <c r="M21" s="21">
        <v>44239</v>
      </c>
      <c r="N21" s="21"/>
      <c r="O21" s="21">
        <v>43166</v>
      </c>
      <c r="P21" s="23"/>
      <c r="Q21" s="23"/>
    </row>
    <row r="22" spans="1:17" ht="15" x14ac:dyDescent="0.25">
      <c r="A22" s="36">
        <v>20</v>
      </c>
      <c r="B22" s="11" t="s">
        <v>92</v>
      </c>
      <c r="C22" s="11" t="s">
        <v>93</v>
      </c>
      <c r="D22" s="11" t="s">
        <v>94</v>
      </c>
      <c r="E22" s="12" t="s">
        <v>75</v>
      </c>
      <c r="F22" s="13" t="s">
        <v>76</v>
      </c>
      <c r="G22" s="19">
        <v>2.5999999999999999E-2</v>
      </c>
      <c r="H22" s="19">
        <v>2.5999999999999999E-2</v>
      </c>
      <c r="I22" s="19" t="s">
        <v>29</v>
      </c>
      <c r="J22" s="19" t="s">
        <v>29</v>
      </c>
      <c r="K22" s="25"/>
      <c r="L22" s="26">
        <v>3.2199999999999999E-2</v>
      </c>
      <c r="M22" s="21">
        <v>44239</v>
      </c>
      <c r="N22" s="21"/>
      <c r="O22" s="21">
        <v>38901</v>
      </c>
      <c r="P22" s="27"/>
      <c r="Q22" s="27"/>
    </row>
    <row r="23" spans="1:17" ht="15" x14ac:dyDescent="0.25">
      <c r="A23" s="36">
        <v>21</v>
      </c>
      <c r="B23" s="11" t="s">
        <v>95</v>
      </c>
      <c r="C23" s="11" t="s">
        <v>96</v>
      </c>
      <c r="D23" s="11" t="s">
        <v>97</v>
      </c>
      <c r="E23" s="12" t="s">
        <v>75</v>
      </c>
      <c r="F23" s="13" t="s">
        <v>76</v>
      </c>
      <c r="G23" s="19">
        <v>2.5000000000000001E-2</v>
      </c>
      <c r="H23" s="19">
        <v>2.5000000000000001E-2</v>
      </c>
      <c r="I23" s="19" t="s">
        <v>29</v>
      </c>
      <c r="J23" s="19" t="s">
        <v>29</v>
      </c>
      <c r="K23" s="25"/>
      <c r="L23" s="26">
        <v>3.2199999999999999E-2</v>
      </c>
      <c r="M23" s="21">
        <v>44239</v>
      </c>
      <c r="N23" s="21"/>
      <c r="O23" s="21">
        <v>38842</v>
      </c>
      <c r="P23" s="27"/>
      <c r="Q23" s="27"/>
    </row>
    <row r="24" spans="1:17" ht="15" x14ac:dyDescent="0.25">
      <c r="A24" s="36">
        <v>22</v>
      </c>
      <c r="B24" s="11" t="s">
        <v>98</v>
      </c>
      <c r="C24" s="11" t="s">
        <v>99</v>
      </c>
      <c r="D24" s="11" t="s">
        <v>100</v>
      </c>
      <c r="E24" s="12" t="s">
        <v>75</v>
      </c>
      <c r="F24" s="13" t="s">
        <v>76</v>
      </c>
      <c r="G24" s="19">
        <v>1.7000000000000001E-2</v>
      </c>
      <c r="H24" s="19">
        <v>1.7000000000000001E-2</v>
      </c>
      <c r="I24" s="19" t="s">
        <v>29</v>
      </c>
      <c r="J24" s="19" t="s">
        <v>29</v>
      </c>
      <c r="K24" s="25"/>
      <c r="L24" s="26">
        <v>2.0400000000000001E-2</v>
      </c>
      <c r="M24" s="21">
        <v>44239</v>
      </c>
      <c r="N24" s="21"/>
      <c r="O24" s="21">
        <v>42501</v>
      </c>
      <c r="P24" s="23"/>
      <c r="Q24" s="23"/>
    </row>
    <row r="25" spans="1:17" ht="15" x14ac:dyDescent="0.25">
      <c r="A25" s="36">
        <v>23</v>
      </c>
      <c r="B25" s="11" t="s">
        <v>101</v>
      </c>
      <c r="C25" s="11" t="s">
        <v>102</v>
      </c>
      <c r="D25" s="11" t="s">
        <v>103</v>
      </c>
      <c r="E25" s="12" t="s">
        <v>75</v>
      </c>
      <c r="F25" s="13" t="s">
        <v>76</v>
      </c>
      <c r="G25" s="19">
        <v>0.02</v>
      </c>
      <c r="H25" s="19">
        <v>0.02</v>
      </c>
      <c r="I25" s="19" t="s">
        <v>29</v>
      </c>
      <c r="J25" s="19" t="s">
        <v>29</v>
      </c>
      <c r="K25" s="25"/>
      <c r="L25" s="26">
        <v>2.53E-2</v>
      </c>
      <c r="M25" s="21">
        <v>44239</v>
      </c>
      <c r="N25" s="21"/>
      <c r="O25" s="21">
        <v>41829</v>
      </c>
      <c r="P25" s="23"/>
      <c r="Q25" s="23"/>
    </row>
    <row r="26" spans="1:17" ht="15" x14ac:dyDescent="0.25">
      <c r="A26" s="36">
        <v>24</v>
      </c>
      <c r="B26" s="11" t="s">
        <v>104</v>
      </c>
      <c r="C26" s="11" t="s">
        <v>105</v>
      </c>
      <c r="D26" s="11" t="s">
        <v>106</v>
      </c>
      <c r="E26" s="12" t="s">
        <v>75</v>
      </c>
      <c r="F26" s="13" t="s">
        <v>76</v>
      </c>
      <c r="G26" s="19">
        <v>0.02</v>
      </c>
      <c r="H26" s="19">
        <v>0.02</v>
      </c>
      <c r="I26" s="19" t="s">
        <v>29</v>
      </c>
      <c r="J26" s="19" t="s">
        <v>29</v>
      </c>
      <c r="K26" s="25"/>
      <c r="L26" s="26">
        <v>2.5700000000000001E-2</v>
      </c>
      <c r="M26" s="21">
        <v>44239</v>
      </c>
      <c r="N26" s="21"/>
      <c r="O26" s="21">
        <v>39378</v>
      </c>
      <c r="P26" s="23"/>
      <c r="Q26" s="23"/>
    </row>
    <row r="27" spans="1:17" ht="15" x14ac:dyDescent="0.25">
      <c r="A27" s="36">
        <v>25</v>
      </c>
      <c r="B27" s="11" t="s">
        <v>107</v>
      </c>
      <c r="C27" s="11" t="s">
        <v>108</v>
      </c>
      <c r="D27" s="11" t="s">
        <v>109</v>
      </c>
      <c r="E27" s="12" t="s">
        <v>75</v>
      </c>
      <c r="F27" s="13" t="s">
        <v>76</v>
      </c>
      <c r="G27" s="19">
        <v>0.01</v>
      </c>
      <c r="H27" s="19">
        <v>0.01</v>
      </c>
      <c r="I27" s="19" t="s">
        <v>29</v>
      </c>
      <c r="J27" s="19" t="s">
        <v>29</v>
      </c>
      <c r="K27" s="25"/>
      <c r="L27" s="26">
        <v>8.199999999999999E-3</v>
      </c>
      <c r="M27" s="21">
        <v>44239</v>
      </c>
      <c r="N27" s="21"/>
      <c r="O27" s="21">
        <v>40164</v>
      </c>
      <c r="P27" s="23"/>
      <c r="Q27" s="23"/>
    </row>
    <row r="28" spans="1:17" ht="15" x14ac:dyDescent="0.25">
      <c r="A28" s="36">
        <v>26</v>
      </c>
      <c r="B28" s="11" t="s">
        <v>110</v>
      </c>
      <c r="C28" s="11" t="s">
        <v>111</v>
      </c>
      <c r="D28" s="11" t="s">
        <v>112</v>
      </c>
      <c r="E28" s="12" t="s">
        <v>75</v>
      </c>
      <c r="F28" s="13" t="s">
        <v>76</v>
      </c>
      <c r="G28" s="19">
        <v>2.3E-2</v>
      </c>
      <c r="H28" s="19">
        <v>2.3E-2</v>
      </c>
      <c r="I28" s="19" t="s">
        <v>29</v>
      </c>
      <c r="J28" s="19" t="s">
        <v>29</v>
      </c>
      <c r="K28" s="25"/>
      <c r="L28" s="26">
        <v>2.7200000000000002E-2</v>
      </c>
      <c r="M28" s="21">
        <v>44239</v>
      </c>
      <c r="N28" s="21"/>
      <c r="O28" s="21">
        <v>39644</v>
      </c>
      <c r="P28" s="23"/>
      <c r="Q28" s="23"/>
    </row>
    <row r="29" spans="1:17" ht="15" x14ac:dyDescent="0.25">
      <c r="A29" s="36">
        <v>27</v>
      </c>
      <c r="B29" s="11" t="s">
        <v>113</v>
      </c>
      <c r="C29" s="11" t="s">
        <v>114</v>
      </c>
      <c r="D29" s="11" t="s">
        <v>115</v>
      </c>
      <c r="E29" s="12" t="s">
        <v>75</v>
      </c>
      <c r="F29" s="13" t="s">
        <v>76</v>
      </c>
      <c r="G29" s="19">
        <v>2.7E-2</v>
      </c>
      <c r="H29" s="19">
        <v>2.7E-2</v>
      </c>
      <c r="I29" s="19" t="s">
        <v>29</v>
      </c>
      <c r="J29" s="19" t="s">
        <v>29</v>
      </c>
      <c r="K29" s="25"/>
      <c r="L29" s="26">
        <v>3.1600000000000003E-2</v>
      </c>
      <c r="M29" s="21">
        <v>44239</v>
      </c>
      <c r="N29" s="21"/>
      <c r="O29" s="21">
        <v>42016</v>
      </c>
      <c r="P29" s="23"/>
      <c r="Q29" s="23"/>
    </row>
    <row r="30" spans="1:17" ht="15" x14ac:dyDescent="0.25">
      <c r="A30" s="36">
        <v>28</v>
      </c>
      <c r="B30" s="11" t="s">
        <v>116</v>
      </c>
      <c r="C30" s="11" t="s">
        <v>117</v>
      </c>
      <c r="D30" s="11" t="s">
        <v>118</v>
      </c>
      <c r="E30" s="12" t="s">
        <v>75</v>
      </c>
      <c r="F30" s="13" t="s">
        <v>76</v>
      </c>
      <c r="G30" s="19">
        <v>2.5999999999999999E-2</v>
      </c>
      <c r="H30" s="19">
        <v>2.5999999999999999E-2</v>
      </c>
      <c r="I30" s="19" t="s">
        <v>29</v>
      </c>
      <c r="J30" s="19" t="s">
        <v>29</v>
      </c>
      <c r="K30" s="25"/>
      <c r="L30" s="26">
        <v>3.1600000000000003E-2</v>
      </c>
      <c r="M30" s="21">
        <v>44239</v>
      </c>
      <c r="N30" s="21"/>
      <c r="O30" s="21">
        <v>41598</v>
      </c>
      <c r="P30" s="23"/>
      <c r="Q30" s="23"/>
    </row>
    <row r="31" spans="1:17" ht="15" x14ac:dyDescent="0.25">
      <c r="A31" s="36">
        <v>29</v>
      </c>
      <c r="B31" s="11" t="s">
        <v>119</v>
      </c>
      <c r="C31" s="11" t="s">
        <v>120</v>
      </c>
      <c r="D31" s="11" t="s">
        <v>121</v>
      </c>
      <c r="E31" s="12" t="s">
        <v>75</v>
      </c>
      <c r="F31" s="13" t="s">
        <v>76</v>
      </c>
      <c r="G31" s="19">
        <v>8.9999999999999993E-3</v>
      </c>
      <c r="H31" s="19">
        <v>8.9999999999999993E-3</v>
      </c>
      <c r="I31" s="19"/>
      <c r="J31" s="19"/>
      <c r="K31" s="25"/>
      <c r="L31" s="26">
        <v>7.4999999999999997E-3</v>
      </c>
      <c r="M31" s="21">
        <v>44239</v>
      </c>
      <c r="N31" s="21"/>
      <c r="O31" s="21">
        <v>43796</v>
      </c>
      <c r="P31" s="27"/>
      <c r="Q31" s="27"/>
    </row>
    <row r="32" spans="1:17" ht="15" x14ac:dyDescent="0.25">
      <c r="A32" s="36">
        <v>30</v>
      </c>
      <c r="B32" s="11" t="s">
        <v>131</v>
      </c>
      <c r="C32" s="11" t="s">
        <v>132</v>
      </c>
      <c r="D32" s="11" t="s">
        <v>133</v>
      </c>
      <c r="E32" s="12" t="s">
        <v>134</v>
      </c>
      <c r="F32" s="13" t="s">
        <v>76</v>
      </c>
      <c r="G32" s="19">
        <v>3.1E-2</v>
      </c>
      <c r="H32" s="19">
        <v>3.1E-2</v>
      </c>
      <c r="I32" s="19" t="s">
        <v>29</v>
      </c>
      <c r="J32" s="19" t="s">
        <v>29</v>
      </c>
      <c r="K32" s="25"/>
      <c r="L32" s="26">
        <v>1.7399999999999999E-2</v>
      </c>
      <c r="M32" s="21">
        <v>44239</v>
      </c>
      <c r="N32" s="21"/>
      <c r="O32" s="21">
        <v>40780</v>
      </c>
      <c r="P32" s="23"/>
      <c r="Q32" s="23"/>
    </row>
    <row r="33" spans="1:17" ht="15" x14ac:dyDescent="0.25">
      <c r="A33" s="36">
        <v>31</v>
      </c>
      <c r="B33" s="11" t="s">
        <v>135</v>
      </c>
      <c r="C33" s="11" t="s">
        <v>136</v>
      </c>
      <c r="D33" s="11" t="s">
        <v>137</v>
      </c>
      <c r="E33" s="12" t="s">
        <v>134</v>
      </c>
      <c r="F33" s="13" t="s">
        <v>76</v>
      </c>
      <c r="G33" s="19">
        <v>2.5999999999999999E-2</v>
      </c>
      <c r="H33" s="19">
        <v>2.5999999999999999E-2</v>
      </c>
      <c r="I33" s="19" t="s">
        <v>29</v>
      </c>
      <c r="J33" s="19" t="s">
        <v>29</v>
      </c>
      <c r="K33" s="25"/>
      <c r="L33" s="26">
        <v>2.8900000000000002E-2</v>
      </c>
      <c r="M33" s="21">
        <v>44239</v>
      </c>
      <c r="N33" s="21"/>
      <c r="O33" s="21">
        <v>39738</v>
      </c>
      <c r="P33" s="23"/>
      <c r="Q33" s="23"/>
    </row>
    <row r="34" spans="1:17" ht="15" x14ac:dyDescent="0.25">
      <c r="A34" s="36">
        <v>32</v>
      </c>
      <c r="B34" s="11" t="s">
        <v>138</v>
      </c>
      <c r="C34" s="11" t="s">
        <v>139</v>
      </c>
      <c r="D34" s="11" t="s">
        <v>140</v>
      </c>
      <c r="E34" s="12" t="s">
        <v>134</v>
      </c>
      <c r="F34" s="13" t="s">
        <v>76</v>
      </c>
      <c r="G34" s="19">
        <v>2.7E-2</v>
      </c>
      <c r="H34" s="19">
        <v>2.7E-2</v>
      </c>
      <c r="I34" s="19" t="s">
        <v>29</v>
      </c>
      <c r="J34" s="19" t="s">
        <v>29</v>
      </c>
      <c r="K34" s="25"/>
      <c r="L34" s="26">
        <v>0.03</v>
      </c>
      <c r="M34" s="21">
        <v>44239</v>
      </c>
      <c r="N34" s="21"/>
      <c r="O34" s="21">
        <v>42774</v>
      </c>
      <c r="P34" s="23"/>
      <c r="Q34" s="23"/>
    </row>
    <row r="35" spans="1:17" ht="15" x14ac:dyDescent="0.25">
      <c r="A35" s="36">
        <v>33</v>
      </c>
      <c r="B35" s="11" t="s">
        <v>141</v>
      </c>
      <c r="C35" s="11" t="s">
        <v>142</v>
      </c>
      <c r="D35" s="11" t="s">
        <v>143</v>
      </c>
      <c r="E35" s="12" t="s">
        <v>134</v>
      </c>
      <c r="F35" s="13" t="s">
        <v>76</v>
      </c>
      <c r="G35" s="19">
        <v>2.1000000000000001E-2</v>
      </c>
      <c r="H35" s="19">
        <v>2.1000000000000001E-2</v>
      </c>
      <c r="I35" s="19" t="s">
        <v>29</v>
      </c>
      <c r="J35" s="19" t="s">
        <v>29</v>
      </c>
      <c r="K35" s="25"/>
      <c r="L35" s="26">
        <v>2.4300000000000002E-2</v>
      </c>
      <c r="M35" s="21">
        <v>44239</v>
      </c>
      <c r="N35" s="21"/>
      <c r="O35" s="21">
        <v>42263</v>
      </c>
      <c r="P35" s="23"/>
      <c r="Q35" s="23"/>
    </row>
    <row r="36" spans="1:17" ht="15" x14ac:dyDescent="0.25">
      <c r="A36" s="36">
        <v>34</v>
      </c>
      <c r="B36" s="11" t="s">
        <v>144</v>
      </c>
      <c r="C36" s="11" t="s">
        <v>145</v>
      </c>
      <c r="D36" s="11" t="s">
        <v>146</v>
      </c>
      <c r="E36" s="12" t="s">
        <v>134</v>
      </c>
      <c r="F36" s="13" t="s">
        <v>76</v>
      </c>
      <c r="G36" s="19">
        <v>1.7000000000000001E-2</v>
      </c>
      <c r="H36" s="19">
        <v>1.7000000000000001E-2</v>
      </c>
      <c r="I36" s="19" t="s">
        <v>29</v>
      </c>
      <c r="J36" s="19" t="s">
        <v>29</v>
      </c>
      <c r="K36" s="25"/>
      <c r="L36" s="26">
        <v>1.72E-2</v>
      </c>
      <c r="M36" s="21">
        <v>44239</v>
      </c>
      <c r="N36" s="21"/>
      <c r="O36" s="21">
        <v>39925</v>
      </c>
      <c r="P36" s="23"/>
      <c r="Q36" s="23"/>
    </row>
    <row r="37" spans="1:17" ht="15" x14ac:dyDescent="0.25">
      <c r="A37" s="36">
        <v>35</v>
      </c>
      <c r="B37" s="11" t="s">
        <v>147</v>
      </c>
      <c r="C37" s="11" t="s">
        <v>148</v>
      </c>
      <c r="D37" s="11" t="s">
        <v>149</v>
      </c>
      <c r="E37" s="12" t="s">
        <v>134</v>
      </c>
      <c r="F37" s="13" t="s">
        <v>76</v>
      </c>
      <c r="G37" s="19">
        <v>1.7000000000000001E-2</v>
      </c>
      <c r="H37" s="19">
        <v>1.7000000000000001E-2</v>
      </c>
      <c r="I37" s="19" t="s">
        <v>29</v>
      </c>
      <c r="J37" s="19" t="s">
        <v>29</v>
      </c>
      <c r="K37" s="25"/>
      <c r="L37" s="26">
        <v>1.7399999999999999E-2</v>
      </c>
      <c r="M37" s="21">
        <v>44239</v>
      </c>
      <c r="N37" s="21"/>
      <c r="O37" s="21">
        <v>40921</v>
      </c>
      <c r="P37" s="23"/>
      <c r="Q37" s="23"/>
    </row>
    <row r="38" spans="1:17" ht="15" x14ac:dyDescent="0.25">
      <c r="A38" s="36">
        <v>36</v>
      </c>
      <c r="B38" s="11" t="s">
        <v>150</v>
      </c>
      <c r="C38" s="11" t="s">
        <v>151</v>
      </c>
      <c r="D38" s="11" t="s">
        <v>152</v>
      </c>
      <c r="E38" s="12" t="s">
        <v>153</v>
      </c>
      <c r="F38" s="13" t="s">
        <v>30</v>
      </c>
      <c r="G38" s="19">
        <v>0.03</v>
      </c>
      <c r="H38" s="19">
        <v>3.1E-2</v>
      </c>
      <c r="I38" s="19">
        <v>2.9000000000000001E-2</v>
      </c>
      <c r="J38" s="19">
        <v>2.1999999999999999E-2</v>
      </c>
      <c r="K38" s="25"/>
      <c r="L38" s="26">
        <v>3.6200000000000003E-2</v>
      </c>
      <c r="M38" s="21">
        <v>44239</v>
      </c>
      <c r="N38" s="21"/>
      <c r="O38" s="21">
        <v>36685</v>
      </c>
      <c r="P38" s="27"/>
      <c r="Q38" s="27"/>
    </row>
    <row r="39" spans="1:17" ht="15" x14ac:dyDescent="0.25">
      <c r="A39" s="36">
        <v>37</v>
      </c>
      <c r="B39" s="11" t="s">
        <v>154</v>
      </c>
      <c r="C39" s="11" t="s">
        <v>155</v>
      </c>
      <c r="D39" s="11" t="s">
        <v>156</v>
      </c>
      <c r="E39" s="12" t="s">
        <v>153</v>
      </c>
      <c r="F39" s="13" t="s">
        <v>30</v>
      </c>
      <c r="G39" s="19">
        <v>0.03</v>
      </c>
      <c r="H39" s="19">
        <v>3.1E-2</v>
      </c>
      <c r="I39" s="19" t="s">
        <v>29</v>
      </c>
      <c r="J39" s="19">
        <v>2.4E-2</v>
      </c>
      <c r="K39" s="25"/>
      <c r="L39" s="26">
        <v>3.6200000000000003E-2</v>
      </c>
      <c r="M39" s="21">
        <v>44239</v>
      </c>
      <c r="N39" s="21"/>
      <c r="O39" s="21">
        <v>38106</v>
      </c>
      <c r="P39" s="27"/>
      <c r="Q39" s="27"/>
    </row>
    <row r="40" spans="1:17" ht="15" x14ac:dyDescent="0.25">
      <c r="A40" s="36">
        <v>38</v>
      </c>
      <c r="B40" s="11" t="s">
        <v>157</v>
      </c>
      <c r="C40" s="11" t="s">
        <v>158</v>
      </c>
      <c r="D40" s="11" t="s">
        <v>159</v>
      </c>
      <c r="E40" s="12" t="s">
        <v>153</v>
      </c>
      <c r="F40" s="13" t="s">
        <v>30</v>
      </c>
      <c r="G40" s="19">
        <v>2.3E-2</v>
      </c>
      <c r="H40" s="19">
        <v>2.3E-2</v>
      </c>
      <c r="I40" s="19" t="s">
        <v>29</v>
      </c>
      <c r="J40" s="19">
        <v>2.3E-2</v>
      </c>
      <c r="K40" s="25"/>
      <c r="L40" s="26">
        <v>2.7300000000000001E-2</v>
      </c>
      <c r="M40" s="21">
        <v>44239</v>
      </c>
      <c r="N40" s="21"/>
      <c r="O40" s="21">
        <v>37378</v>
      </c>
      <c r="P40" s="27"/>
      <c r="Q40" s="27"/>
    </row>
    <row r="41" spans="1:17" ht="15" x14ac:dyDescent="0.25">
      <c r="A41" s="36">
        <v>39</v>
      </c>
      <c r="B41" s="11" t="s">
        <v>160</v>
      </c>
      <c r="C41" s="11" t="s">
        <v>161</v>
      </c>
      <c r="D41" s="11" t="s">
        <v>162</v>
      </c>
      <c r="E41" s="12" t="s">
        <v>153</v>
      </c>
      <c r="F41" s="13" t="s">
        <v>30</v>
      </c>
      <c r="G41" s="19">
        <v>1.6E-2</v>
      </c>
      <c r="H41" s="19">
        <v>1.6E-2</v>
      </c>
      <c r="I41" s="19" t="s">
        <v>29</v>
      </c>
      <c r="J41" s="19">
        <v>1.6E-2</v>
      </c>
      <c r="K41" s="25"/>
      <c r="L41" s="26">
        <v>2.0800000000000003E-2</v>
      </c>
      <c r="M41" s="21">
        <v>44239</v>
      </c>
      <c r="N41" s="21"/>
      <c r="O41" s="21">
        <v>37778</v>
      </c>
      <c r="P41" s="27"/>
      <c r="Q41" s="27"/>
    </row>
    <row r="42" spans="1:17" ht="15" x14ac:dyDescent="0.25">
      <c r="A42" s="36">
        <v>40</v>
      </c>
      <c r="B42" s="11" t="s">
        <v>163</v>
      </c>
      <c r="C42" s="11" t="s">
        <v>164</v>
      </c>
      <c r="D42" s="11" t="s">
        <v>165</v>
      </c>
      <c r="E42" s="12" t="s">
        <v>153</v>
      </c>
      <c r="F42" s="13" t="s">
        <v>30</v>
      </c>
      <c r="G42" s="19">
        <v>2.5000000000000001E-2</v>
      </c>
      <c r="H42" s="19">
        <v>2.5000000000000001E-2</v>
      </c>
      <c r="I42" s="37">
        <v>2.5000000000000001E-2</v>
      </c>
      <c r="J42" s="19">
        <v>2.1000000000000001E-2</v>
      </c>
      <c r="K42" s="25" t="s">
        <v>33</v>
      </c>
      <c r="L42" s="26">
        <v>2.92E-2</v>
      </c>
      <c r="M42" s="21">
        <v>44239</v>
      </c>
      <c r="N42" s="21"/>
      <c r="O42" s="21">
        <v>38558</v>
      </c>
      <c r="P42" s="27"/>
      <c r="Q42" s="27"/>
    </row>
    <row r="43" spans="1:17" ht="15" x14ac:dyDescent="0.25">
      <c r="A43" s="36">
        <v>41</v>
      </c>
      <c r="B43" s="11" t="s">
        <v>166</v>
      </c>
      <c r="C43" s="11" t="s">
        <v>167</v>
      </c>
      <c r="D43" s="11" t="s">
        <v>168</v>
      </c>
      <c r="E43" s="12" t="s">
        <v>169</v>
      </c>
      <c r="F43" s="13" t="s">
        <v>76</v>
      </c>
      <c r="G43" s="19">
        <v>0</v>
      </c>
      <c r="H43" s="19"/>
      <c r="I43" s="19"/>
      <c r="J43" s="19"/>
      <c r="K43" s="25"/>
      <c r="L43" s="26">
        <v>0</v>
      </c>
      <c r="M43" s="21">
        <v>44239</v>
      </c>
      <c r="N43" s="21"/>
      <c r="O43" s="21">
        <v>43812</v>
      </c>
      <c r="P43" s="27"/>
      <c r="Q43" s="27"/>
    </row>
    <row r="44" spans="1:17" ht="15" x14ac:dyDescent="0.25">
      <c r="A44" s="36">
        <v>42</v>
      </c>
      <c r="B44" s="11" t="s">
        <v>170</v>
      </c>
      <c r="C44" s="11" t="s">
        <v>171</v>
      </c>
      <c r="D44" s="11" t="s">
        <v>172</v>
      </c>
      <c r="E44" s="12" t="s">
        <v>169</v>
      </c>
      <c r="F44" s="13" t="s">
        <v>76</v>
      </c>
      <c r="G44" s="19">
        <v>2E-3</v>
      </c>
      <c r="H44" s="19"/>
      <c r="I44" s="19"/>
      <c r="J44" s="19"/>
      <c r="K44" s="25"/>
      <c r="L44" s="26">
        <v>1E-3</v>
      </c>
      <c r="M44" s="21">
        <v>44239</v>
      </c>
      <c r="N44" s="21"/>
      <c r="O44" s="21">
        <v>43798</v>
      </c>
      <c r="P44" s="27"/>
      <c r="Q44" s="27"/>
    </row>
    <row r="45" spans="1:17" ht="15" x14ac:dyDescent="0.25">
      <c r="A45" s="36">
        <v>43</v>
      </c>
      <c r="B45" s="11" t="s">
        <v>173</v>
      </c>
      <c r="C45" s="11" t="s">
        <v>174</v>
      </c>
      <c r="D45" s="11" t="s">
        <v>175</v>
      </c>
      <c r="E45" s="12" t="s">
        <v>169</v>
      </c>
      <c r="F45" s="13" t="s">
        <v>76</v>
      </c>
      <c r="G45" s="19">
        <v>2E-3</v>
      </c>
      <c r="H45" s="19"/>
      <c r="I45" s="19"/>
      <c r="J45" s="19"/>
      <c r="K45" s="25"/>
      <c r="L45" s="26">
        <v>1.6000000000000001E-3</v>
      </c>
      <c r="M45" s="21">
        <v>44239</v>
      </c>
      <c r="N45" s="21"/>
      <c r="O45" s="21">
        <v>43798</v>
      </c>
      <c r="P45" s="27"/>
      <c r="Q45" s="27"/>
    </row>
    <row r="46" spans="1:17" ht="15" x14ac:dyDescent="0.25">
      <c r="A46" s="36">
        <v>44</v>
      </c>
      <c r="B46" s="11" t="s">
        <v>176</v>
      </c>
      <c r="C46" s="11" t="s">
        <v>177</v>
      </c>
      <c r="D46" s="11" t="s">
        <v>178</v>
      </c>
      <c r="E46" s="12" t="s">
        <v>169</v>
      </c>
      <c r="F46" s="13" t="s">
        <v>76</v>
      </c>
      <c r="G46" s="19">
        <v>3.0000000000000001E-3</v>
      </c>
      <c r="H46" s="19"/>
      <c r="I46" s="19"/>
      <c r="J46" s="19"/>
      <c r="K46" s="25"/>
      <c r="L46" s="26">
        <v>1.6000000000000001E-3</v>
      </c>
      <c r="M46" s="21">
        <v>44239</v>
      </c>
      <c r="N46" s="21"/>
      <c r="O46" s="21">
        <v>43798</v>
      </c>
      <c r="P46" s="27"/>
      <c r="Q46" s="27"/>
    </row>
    <row r="47" spans="1:17" ht="15" x14ac:dyDescent="0.25">
      <c r="A47" s="36">
        <v>45</v>
      </c>
      <c r="B47" s="11" t="s">
        <v>179</v>
      </c>
      <c r="C47" s="11" t="s">
        <v>180</v>
      </c>
      <c r="D47" s="11" t="s">
        <v>181</v>
      </c>
      <c r="E47" s="12" t="s">
        <v>169</v>
      </c>
      <c r="F47" s="13" t="s">
        <v>76</v>
      </c>
      <c r="G47" s="19">
        <v>3.0000000000000001E-3</v>
      </c>
      <c r="H47" s="19"/>
      <c r="I47" s="19"/>
      <c r="J47" s="19"/>
      <c r="K47" s="25"/>
      <c r="L47" s="26">
        <v>1.5E-3</v>
      </c>
      <c r="M47" s="21">
        <v>44239</v>
      </c>
      <c r="N47" s="21"/>
      <c r="O47" s="21">
        <v>43798</v>
      </c>
      <c r="P47" s="27"/>
      <c r="Q47" s="27"/>
    </row>
    <row r="48" spans="1:17" ht="15" x14ac:dyDescent="0.25">
      <c r="A48" s="36">
        <v>46</v>
      </c>
      <c r="B48" s="11" t="s">
        <v>182</v>
      </c>
      <c r="C48" s="11" t="s">
        <v>183</v>
      </c>
      <c r="D48" s="11" t="s">
        <v>184</v>
      </c>
      <c r="E48" s="12" t="s">
        <v>169</v>
      </c>
      <c r="F48" s="13" t="s">
        <v>76</v>
      </c>
      <c r="G48" s="19">
        <v>3.0000000000000001E-3</v>
      </c>
      <c r="H48" s="19"/>
      <c r="I48" s="19"/>
      <c r="J48" s="19"/>
      <c r="K48" s="25"/>
      <c r="L48" s="26">
        <v>1.1999999999999999E-3</v>
      </c>
      <c r="M48" s="21">
        <v>44239</v>
      </c>
      <c r="N48" s="21"/>
      <c r="O48" s="21">
        <v>43798</v>
      </c>
      <c r="P48" s="27"/>
      <c r="Q48" s="27"/>
    </row>
    <row r="49" spans="1:17" ht="15" x14ac:dyDescent="0.25">
      <c r="A49" s="36">
        <v>47</v>
      </c>
      <c r="B49" s="11" t="s">
        <v>185</v>
      </c>
      <c r="C49" s="11" t="s">
        <v>186</v>
      </c>
      <c r="D49" s="11" t="s">
        <v>187</v>
      </c>
      <c r="E49" s="12" t="s">
        <v>169</v>
      </c>
      <c r="F49" s="13" t="s">
        <v>76</v>
      </c>
      <c r="G49" s="19">
        <v>3.0000000000000001E-3</v>
      </c>
      <c r="H49" s="19"/>
      <c r="I49" s="19"/>
      <c r="J49" s="19"/>
      <c r="K49" s="25"/>
      <c r="L49" s="26">
        <v>5.9999999999999995E-4</v>
      </c>
      <c r="M49" s="21">
        <v>44239</v>
      </c>
      <c r="N49" s="21"/>
      <c r="O49" s="21">
        <v>43798</v>
      </c>
      <c r="P49" s="27"/>
      <c r="Q49" s="27"/>
    </row>
    <row r="50" spans="1:17" ht="15" x14ac:dyDescent="0.25">
      <c r="A50" s="36">
        <v>48</v>
      </c>
      <c r="B50" s="11" t="s">
        <v>188</v>
      </c>
      <c r="C50" s="11" t="s">
        <v>189</v>
      </c>
      <c r="D50" s="11" t="s">
        <v>190</v>
      </c>
      <c r="E50" s="12" t="s">
        <v>169</v>
      </c>
      <c r="F50" s="13" t="s">
        <v>76</v>
      </c>
      <c r="G50" s="19">
        <v>2E-3</v>
      </c>
      <c r="H50" s="19"/>
      <c r="I50" s="19"/>
      <c r="J50" s="19"/>
      <c r="K50" s="25"/>
      <c r="L50" s="26">
        <v>5.9999999999999995E-4</v>
      </c>
      <c r="M50" s="21">
        <v>44239</v>
      </c>
      <c r="N50" s="21"/>
      <c r="O50" s="21">
        <v>43798</v>
      </c>
      <c r="P50" s="27"/>
      <c r="Q50" s="27"/>
    </row>
    <row r="51" spans="1:17" ht="15" x14ac:dyDescent="0.25">
      <c r="A51" s="36">
        <v>49</v>
      </c>
      <c r="B51" s="11" t="s">
        <v>191</v>
      </c>
      <c r="C51" s="11" t="s">
        <v>192</v>
      </c>
      <c r="D51" s="11" t="s">
        <v>193</v>
      </c>
      <c r="E51" s="12" t="s">
        <v>169</v>
      </c>
      <c r="F51" s="13" t="s">
        <v>76</v>
      </c>
      <c r="G51" s="19">
        <v>0</v>
      </c>
      <c r="H51" s="19"/>
      <c r="I51" s="19"/>
      <c r="J51" s="19"/>
      <c r="K51" s="25"/>
      <c r="L51" s="26">
        <v>0</v>
      </c>
      <c r="M51" s="21">
        <v>44239</v>
      </c>
      <c r="N51" s="21"/>
      <c r="O51" s="21">
        <v>43803</v>
      </c>
      <c r="P51" s="27"/>
      <c r="Q51" s="27"/>
    </row>
    <row r="52" spans="1:17" ht="15" x14ac:dyDescent="0.25">
      <c r="A52" s="35"/>
      <c r="B52" s="11" t="s">
        <v>122</v>
      </c>
      <c r="C52" s="11" t="s">
        <v>123</v>
      </c>
      <c r="D52" s="11" t="s">
        <v>124</v>
      </c>
      <c r="E52" s="12" t="s">
        <v>75</v>
      </c>
      <c r="F52" s="13" t="s">
        <v>76</v>
      </c>
      <c r="G52" s="28" t="s">
        <v>31</v>
      </c>
      <c r="H52" s="25"/>
      <c r="I52" s="24"/>
      <c r="J52" s="24"/>
      <c r="K52" s="25"/>
      <c r="L52" s="26">
        <v>0.01</v>
      </c>
      <c r="M52" s="21">
        <v>44239</v>
      </c>
      <c r="N52" s="21"/>
      <c r="O52" s="21">
        <v>44028</v>
      </c>
      <c r="P52" s="34" t="s">
        <v>205</v>
      </c>
      <c r="Q52" s="27"/>
    </row>
    <row r="53" spans="1:17" ht="5.25" customHeight="1" x14ac:dyDescent="0.2"/>
    <row r="54" spans="1:17" x14ac:dyDescent="0.2">
      <c r="C54" s="33" t="s">
        <v>33</v>
      </c>
      <c r="D54" s="95" t="s">
        <v>197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1:17" x14ac:dyDescent="0.2">
      <c r="D55" s="95" t="s">
        <v>198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1:17" x14ac:dyDescent="0.2">
      <c r="D56" s="95" t="s">
        <v>201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</row>
    <row r="57" spans="1:17" x14ac:dyDescent="0.2">
      <c r="D57" s="95" t="s">
        <v>202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7" x14ac:dyDescent="0.2">
      <c r="D58" s="95" t="s">
        <v>209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</row>
    <row r="59" spans="1:17" ht="28.5" customHeight="1" x14ac:dyDescent="0.2">
      <c r="D59" s="95" t="s">
        <v>208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7" x14ac:dyDescent="0.2">
      <c r="C60" s="33" t="s">
        <v>205</v>
      </c>
      <c r="D60" s="95" t="s">
        <v>207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</sheetData>
  <sheetProtection sheet="1" objects="1" scenarios="1"/>
  <mergeCells count="10">
    <mergeCell ref="D57:O57"/>
    <mergeCell ref="D58:O58"/>
    <mergeCell ref="D59:O59"/>
    <mergeCell ref="D60:O60"/>
    <mergeCell ref="B1:C1"/>
    <mergeCell ref="E1:F1"/>
    <mergeCell ref="G1:J1"/>
    <mergeCell ref="D54:O54"/>
    <mergeCell ref="D55:O55"/>
    <mergeCell ref="D56:O56"/>
  </mergeCells>
  <pageMargins left="0.35433070866141736" right="0.23" top="0.48" bottom="0.3" header="0.31496062992125984" footer="0.12"/>
  <pageSetup paperSize="9" scale="55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zoomScaleNormal="100" workbookViewId="0">
      <pane xSplit="4" ySplit="2" topLeftCell="E3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0" defaultRowHeight="14.25" x14ac:dyDescent="0.2"/>
  <cols>
    <col min="1" max="1" width="9.5703125" style="1" customWidth="1"/>
    <col min="2" max="2" width="15.5703125" style="1" customWidth="1"/>
    <col min="3" max="3" width="19.42578125" style="1" customWidth="1"/>
    <col min="4" max="4" width="58.85546875" style="1" customWidth="1"/>
    <col min="5" max="5" width="35.85546875" style="1" customWidth="1"/>
    <col min="6" max="6" width="14.140625" style="1" customWidth="1"/>
    <col min="7" max="8" width="11.140625" style="1" customWidth="1"/>
    <col min="9" max="9" width="14.140625" style="1" customWidth="1"/>
    <col min="10" max="10" width="12.28515625" style="1" customWidth="1"/>
    <col min="11" max="11" width="13" style="1" customWidth="1"/>
    <col min="12" max="12" width="9.140625" style="1" customWidth="1"/>
    <col min="13" max="13" width="1.28515625" style="1" customWidth="1"/>
    <col min="14" max="14" width="9.140625" style="1" customWidth="1"/>
    <col min="15" max="16384" width="9.140625" style="1" hidden="1"/>
  </cols>
  <sheetData>
    <row r="1" spans="1:12" ht="54.75" customHeight="1" x14ac:dyDescent="0.2">
      <c r="B1" s="97"/>
      <c r="C1" s="97"/>
      <c r="D1" s="54"/>
      <c r="E1" s="105" t="s">
        <v>278</v>
      </c>
      <c r="F1" s="106"/>
      <c r="G1" s="96" t="s">
        <v>1</v>
      </c>
      <c r="H1" s="96"/>
      <c r="I1" s="96"/>
      <c r="J1" s="96"/>
      <c r="K1" s="55"/>
    </row>
    <row r="2" spans="1:12" s="9" customFormat="1" ht="64.5" customHeight="1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7" t="s">
        <v>8</v>
      </c>
      <c r="H2" s="7" t="s">
        <v>9</v>
      </c>
      <c r="I2" s="7" t="s">
        <v>10</v>
      </c>
      <c r="J2" s="7" t="s">
        <v>12</v>
      </c>
      <c r="K2" s="7" t="s">
        <v>23</v>
      </c>
      <c r="L2" s="8" t="s">
        <v>24</v>
      </c>
    </row>
    <row r="3" spans="1:12" s="11" customFormat="1" ht="15" x14ac:dyDescent="0.25">
      <c r="A3" s="36">
        <v>1</v>
      </c>
      <c r="B3" s="11" t="s">
        <v>26</v>
      </c>
      <c r="C3" s="11" t="s">
        <v>27</v>
      </c>
      <c r="D3" s="11" t="s">
        <v>28</v>
      </c>
      <c r="E3" s="12" t="s">
        <v>29</v>
      </c>
      <c r="F3" s="13" t="s">
        <v>30</v>
      </c>
      <c r="G3" s="19">
        <v>1.7999999999999999E-2</v>
      </c>
      <c r="H3" s="19">
        <v>1.7999999999999999E-2</v>
      </c>
      <c r="I3" s="37">
        <v>1.7999999999999999E-2</v>
      </c>
      <c r="J3" s="19">
        <v>1.7999999999999999E-2</v>
      </c>
      <c r="K3" s="21">
        <v>40269</v>
      </c>
      <c r="L3" s="23"/>
    </row>
    <row r="4" spans="1:12" s="11" customFormat="1" ht="15" x14ac:dyDescent="0.25">
      <c r="A4" s="36">
        <f t="shared" ref="A4:A40" si="0">+A3+1</f>
        <v>2</v>
      </c>
      <c r="B4" s="11" t="s">
        <v>35</v>
      </c>
      <c r="C4" s="11" t="s">
        <v>36</v>
      </c>
      <c r="D4" s="11" t="s">
        <v>37</v>
      </c>
      <c r="E4" s="12" t="s">
        <v>38</v>
      </c>
      <c r="F4" s="13" t="s">
        <v>30</v>
      </c>
      <c r="G4" s="19">
        <v>3.5000000000000003E-2</v>
      </c>
      <c r="H4" s="19">
        <v>3.5999999999999997E-2</v>
      </c>
      <c r="I4" s="37">
        <f>+Tabela323567[[#This Row],[WKC
A]]</f>
        <v>3.5999999999999997E-2</v>
      </c>
      <c r="J4" s="19">
        <v>2.5999999999999999E-2</v>
      </c>
      <c r="K4" s="21">
        <v>40535</v>
      </c>
      <c r="L4" s="23"/>
    </row>
    <row r="5" spans="1:12" s="11" customFormat="1" ht="15" x14ac:dyDescent="0.25">
      <c r="A5" s="36">
        <f t="shared" si="0"/>
        <v>3</v>
      </c>
      <c r="B5" s="11" t="s">
        <v>39</v>
      </c>
      <c r="C5" s="11" t="s">
        <v>40</v>
      </c>
      <c r="D5" s="11" t="s">
        <v>41</v>
      </c>
      <c r="E5" s="12" t="s">
        <v>38</v>
      </c>
      <c r="F5" s="13" t="s">
        <v>30</v>
      </c>
      <c r="G5" s="19">
        <v>3.4000000000000002E-2</v>
      </c>
      <c r="H5" s="19">
        <v>3.5999999999999997E-2</v>
      </c>
      <c r="I5" s="19">
        <v>0.03</v>
      </c>
      <c r="J5" s="19">
        <v>2.5000000000000001E-2</v>
      </c>
      <c r="K5" s="21">
        <v>35051</v>
      </c>
      <c r="L5" s="27"/>
    </row>
    <row r="6" spans="1:12" s="11" customFormat="1" ht="15" x14ac:dyDescent="0.25">
      <c r="A6" s="36">
        <f t="shared" si="0"/>
        <v>4</v>
      </c>
      <c r="B6" s="11" t="s">
        <v>42</v>
      </c>
      <c r="C6" s="11" t="s">
        <v>43</v>
      </c>
      <c r="D6" s="11" t="s">
        <v>44</v>
      </c>
      <c r="E6" s="12" t="s">
        <v>38</v>
      </c>
      <c r="F6" s="13" t="s">
        <v>30</v>
      </c>
      <c r="G6" s="19">
        <v>3.2000000000000001E-2</v>
      </c>
      <c r="H6" s="19">
        <v>3.3000000000000002E-2</v>
      </c>
      <c r="I6" s="37">
        <f>+Tabela323567[[#This Row],[WKC
A]]</f>
        <v>3.3000000000000002E-2</v>
      </c>
      <c r="J6" s="19">
        <v>0.02</v>
      </c>
      <c r="K6" s="21">
        <v>41082</v>
      </c>
      <c r="L6" s="23"/>
    </row>
    <row r="7" spans="1:12" s="11" customFormat="1" ht="15" x14ac:dyDescent="0.25">
      <c r="A7" s="36">
        <f t="shared" si="0"/>
        <v>5</v>
      </c>
      <c r="B7" s="11" t="s">
        <v>45</v>
      </c>
      <c r="C7" s="11" t="s">
        <v>46</v>
      </c>
      <c r="D7" s="11" t="s">
        <v>47</v>
      </c>
      <c r="E7" s="12" t="s">
        <v>38</v>
      </c>
      <c r="F7" s="13" t="s">
        <v>30</v>
      </c>
      <c r="G7" s="19">
        <v>3.5000000000000003E-2</v>
      </c>
      <c r="H7" s="19">
        <v>3.5999999999999997E-2</v>
      </c>
      <c r="I7" s="37">
        <f>+Tabela323567[[#This Row],[WKC
A]]</f>
        <v>3.5999999999999997E-2</v>
      </c>
      <c r="J7" s="19">
        <v>2.5000000000000001E-2</v>
      </c>
      <c r="K7" s="21">
        <v>40928</v>
      </c>
      <c r="L7" s="23"/>
    </row>
    <row r="8" spans="1:12" s="11" customFormat="1" ht="15" x14ac:dyDescent="0.25">
      <c r="A8" s="36">
        <f t="shared" si="0"/>
        <v>6</v>
      </c>
      <c r="B8" s="11" t="s">
        <v>48</v>
      </c>
      <c r="C8" s="11" t="s">
        <v>49</v>
      </c>
      <c r="D8" s="11" t="s">
        <v>50</v>
      </c>
      <c r="E8" s="12" t="s">
        <v>38</v>
      </c>
      <c r="F8" s="13" t="s">
        <v>30</v>
      </c>
      <c r="G8" s="19">
        <v>1.4E-2</v>
      </c>
      <c r="H8" s="19">
        <v>1.4E-2</v>
      </c>
      <c r="I8" s="37">
        <f>+Tabela323567[[#This Row],[WKC
A]]</f>
        <v>1.4E-2</v>
      </c>
      <c r="J8" s="19">
        <v>1.4E-2</v>
      </c>
      <c r="K8" s="21">
        <v>37151</v>
      </c>
      <c r="L8" s="27"/>
    </row>
    <row r="9" spans="1:12" s="11" customFormat="1" ht="15" x14ac:dyDescent="0.25">
      <c r="A9" s="36">
        <f t="shared" si="0"/>
        <v>7</v>
      </c>
      <c r="B9" s="11" t="s">
        <v>51</v>
      </c>
      <c r="C9" s="11" t="s">
        <v>52</v>
      </c>
      <c r="D9" s="11" t="s">
        <v>53</v>
      </c>
      <c r="E9" s="12" t="s">
        <v>38</v>
      </c>
      <c r="F9" s="13" t="s">
        <v>30</v>
      </c>
      <c r="G9" s="19">
        <v>1.7999999999999999E-2</v>
      </c>
      <c r="H9" s="19">
        <v>1.9E-2</v>
      </c>
      <c r="I9" s="37">
        <f>+Tabela323567[[#This Row],[WKC
A]]</f>
        <v>1.9E-2</v>
      </c>
      <c r="J9" s="19">
        <v>1.4E-2</v>
      </c>
      <c r="K9" s="21">
        <v>41528</v>
      </c>
      <c r="L9" s="23"/>
    </row>
    <row r="10" spans="1:12" s="11" customFormat="1" ht="15" x14ac:dyDescent="0.25">
      <c r="A10" s="36">
        <f t="shared" si="0"/>
        <v>8</v>
      </c>
      <c r="B10" s="11" t="s">
        <v>54</v>
      </c>
      <c r="C10" s="11" t="s">
        <v>55</v>
      </c>
      <c r="D10" s="11" t="s">
        <v>56</v>
      </c>
      <c r="E10" s="12" t="s">
        <v>38</v>
      </c>
      <c r="F10" s="13" t="s">
        <v>30</v>
      </c>
      <c r="G10" s="19">
        <v>3.5999999999999997E-2</v>
      </c>
      <c r="H10" s="19">
        <v>3.5999999999999997E-2</v>
      </c>
      <c r="I10" s="37">
        <f>+Tabela323567[[#This Row],[WKC
A]]</f>
        <v>3.5999999999999997E-2</v>
      </c>
      <c r="J10" s="19">
        <v>2.5999999999999999E-2</v>
      </c>
      <c r="K10" s="21">
        <v>38558</v>
      </c>
      <c r="L10" s="27"/>
    </row>
    <row r="11" spans="1:12" s="11" customFormat="1" ht="15" x14ac:dyDescent="0.25">
      <c r="A11" s="36">
        <f t="shared" si="0"/>
        <v>9</v>
      </c>
      <c r="B11" s="11" t="s">
        <v>57</v>
      </c>
      <c r="C11" s="11" t="s">
        <v>58</v>
      </c>
      <c r="D11" s="11" t="s">
        <v>59</v>
      </c>
      <c r="E11" s="12" t="s">
        <v>38</v>
      </c>
      <c r="F11" s="13" t="s">
        <v>30</v>
      </c>
      <c r="G11" s="19">
        <v>1.9E-2</v>
      </c>
      <c r="H11" s="19">
        <v>0.02</v>
      </c>
      <c r="I11" s="37">
        <f>+Tabela323567[[#This Row],[WKC
A]]</f>
        <v>0.02</v>
      </c>
      <c r="J11" s="19">
        <v>1.4E-2</v>
      </c>
      <c r="K11" s="21">
        <v>41094</v>
      </c>
      <c r="L11" s="23"/>
    </row>
    <row r="12" spans="1:12" s="11" customFormat="1" ht="15" x14ac:dyDescent="0.25">
      <c r="A12" s="36">
        <f t="shared" si="0"/>
        <v>10</v>
      </c>
      <c r="B12" s="11" t="s">
        <v>60</v>
      </c>
      <c r="C12" s="11" t="s">
        <v>61</v>
      </c>
      <c r="D12" s="11" t="s">
        <v>62</v>
      </c>
      <c r="E12" s="12" t="s">
        <v>38</v>
      </c>
      <c r="F12" s="13" t="s">
        <v>30</v>
      </c>
      <c r="G12" s="19">
        <v>0.02</v>
      </c>
      <c r="H12" s="19">
        <v>0.02</v>
      </c>
      <c r="I12" s="19">
        <v>0.02</v>
      </c>
      <c r="J12" s="19">
        <v>0.02</v>
      </c>
      <c r="K12" s="21">
        <v>34863</v>
      </c>
      <c r="L12" s="27"/>
    </row>
    <row r="13" spans="1:12" s="11" customFormat="1" ht="15" x14ac:dyDescent="0.25">
      <c r="A13" s="36">
        <f t="shared" si="0"/>
        <v>11</v>
      </c>
      <c r="B13" s="11" t="s">
        <v>63</v>
      </c>
      <c r="C13" s="11" t="s">
        <v>64</v>
      </c>
      <c r="D13" s="11" t="s">
        <v>65</v>
      </c>
      <c r="E13" s="12" t="s">
        <v>38</v>
      </c>
      <c r="F13" s="13" t="s">
        <v>30</v>
      </c>
      <c r="G13" s="19">
        <v>3.4000000000000002E-2</v>
      </c>
      <c r="H13" s="19">
        <v>3.4000000000000002E-2</v>
      </c>
      <c r="I13" s="37">
        <f>+Tabela323567[[#This Row],[WKC
A]]</f>
        <v>3.4000000000000002E-2</v>
      </c>
      <c r="J13" s="19">
        <v>2.3E-2</v>
      </c>
      <c r="K13" s="21">
        <v>35324</v>
      </c>
      <c r="L13" s="27"/>
    </row>
    <row r="14" spans="1:12" s="11" customFormat="1" ht="15" x14ac:dyDescent="0.25">
      <c r="A14" s="36">
        <f t="shared" si="0"/>
        <v>12</v>
      </c>
      <c r="B14" s="11" t="s">
        <v>66</v>
      </c>
      <c r="C14" s="11" t="s">
        <v>67</v>
      </c>
      <c r="D14" s="11" t="s">
        <v>68</v>
      </c>
      <c r="E14" s="12" t="s">
        <v>38</v>
      </c>
      <c r="F14" s="13" t="s">
        <v>30</v>
      </c>
      <c r="G14" s="19">
        <v>3.5000000000000003E-2</v>
      </c>
      <c r="H14" s="19">
        <v>3.5999999999999997E-2</v>
      </c>
      <c r="I14" s="19">
        <v>3.1E-2</v>
      </c>
      <c r="J14" s="19">
        <v>2.5999999999999999E-2</v>
      </c>
      <c r="K14" s="21">
        <v>33813</v>
      </c>
      <c r="L14" s="27"/>
    </row>
    <row r="15" spans="1:12" s="11" customFormat="1" ht="15" x14ac:dyDescent="0.25">
      <c r="A15" s="36">
        <f t="shared" si="0"/>
        <v>13</v>
      </c>
      <c r="B15" s="11" t="s">
        <v>72</v>
      </c>
      <c r="C15" s="11" t="s">
        <v>73</v>
      </c>
      <c r="D15" s="11" t="s">
        <v>74</v>
      </c>
      <c r="E15" s="12" t="s">
        <v>75</v>
      </c>
      <c r="F15" s="13" t="s">
        <v>76</v>
      </c>
      <c r="G15" s="19">
        <v>3.5000000000000003E-2</v>
      </c>
      <c r="H15" s="19">
        <v>3.5000000000000003E-2</v>
      </c>
      <c r="I15" s="19" t="s">
        <v>29</v>
      </c>
      <c r="J15" s="19" t="s">
        <v>29</v>
      </c>
      <c r="K15" s="21">
        <v>39182</v>
      </c>
      <c r="L15" s="27"/>
    </row>
    <row r="16" spans="1:12" s="11" customFormat="1" ht="15" x14ac:dyDescent="0.25">
      <c r="A16" s="36">
        <f t="shared" si="0"/>
        <v>14</v>
      </c>
      <c r="B16" s="11" t="s">
        <v>77</v>
      </c>
      <c r="C16" s="11" t="s">
        <v>78</v>
      </c>
      <c r="D16" s="11" t="s">
        <v>79</v>
      </c>
      <c r="E16" s="12" t="s">
        <v>75</v>
      </c>
      <c r="F16" s="13" t="s">
        <v>76</v>
      </c>
      <c r="G16" s="19">
        <v>3.6999999999999998E-2</v>
      </c>
      <c r="H16" s="19">
        <v>3.6999999999999998E-2</v>
      </c>
      <c r="I16" s="19" t="s">
        <v>29</v>
      </c>
      <c r="J16" s="19" t="s">
        <v>29</v>
      </c>
      <c r="K16" s="21">
        <v>39238</v>
      </c>
      <c r="L16" s="27"/>
    </row>
    <row r="17" spans="1:12" s="11" customFormat="1" ht="15" x14ac:dyDescent="0.25">
      <c r="A17" s="36">
        <f t="shared" si="0"/>
        <v>15</v>
      </c>
      <c r="B17" s="11" t="s">
        <v>80</v>
      </c>
      <c r="C17" s="11" t="s">
        <v>81</v>
      </c>
      <c r="D17" s="11" t="s">
        <v>82</v>
      </c>
      <c r="E17" s="12" t="s">
        <v>75</v>
      </c>
      <c r="F17" s="13" t="s">
        <v>76</v>
      </c>
      <c r="G17" s="19">
        <v>3.5999999999999997E-2</v>
      </c>
      <c r="H17" s="19">
        <v>3.5999999999999997E-2</v>
      </c>
      <c r="I17" s="19" t="s">
        <v>29</v>
      </c>
      <c r="J17" s="19" t="s">
        <v>29</v>
      </c>
      <c r="K17" s="21">
        <v>39143</v>
      </c>
      <c r="L17" s="27"/>
    </row>
    <row r="18" spans="1:12" ht="15" x14ac:dyDescent="0.25">
      <c r="A18" s="36">
        <f t="shared" si="0"/>
        <v>16</v>
      </c>
      <c r="B18" s="11" t="s">
        <v>83</v>
      </c>
      <c r="C18" s="11" t="s">
        <v>84</v>
      </c>
      <c r="D18" s="11" t="s">
        <v>277</v>
      </c>
      <c r="E18" s="12" t="s">
        <v>75</v>
      </c>
      <c r="F18" s="13" t="s">
        <v>76</v>
      </c>
      <c r="G18" s="19">
        <v>1.6E-2</v>
      </c>
      <c r="H18" s="19">
        <v>1.6E-2</v>
      </c>
      <c r="I18" s="19" t="s">
        <v>29</v>
      </c>
      <c r="J18" s="19" t="s">
        <v>29</v>
      </c>
      <c r="K18" s="21">
        <v>42170</v>
      </c>
      <c r="L18" s="23"/>
    </row>
    <row r="19" spans="1:12" ht="15" x14ac:dyDescent="0.25">
      <c r="A19" s="36">
        <f t="shared" si="0"/>
        <v>17</v>
      </c>
      <c r="B19" s="11" t="s">
        <v>86</v>
      </c>
      <c r="C19" s="11" t="s">
        <v>87</v>
      </c>
      <c r="D19" s="11" t="s">
        <v>276</v>
      </c>
      <c r="E19" s="12" t="s">
        <v>75</v>
      </c>
      <c r="F19" s="13" t="s">
        <v>76</v>
      </c>
      <c r="G19" s="19">
        <v>1.7000000000000001E-2</v>
      </c>
      <c r="H19" s="19">
        <v>1.7000000000000001E-2</v>
      </c>
      <c r="I19" s="19" t="s">
        <v>29</v>
      </c>
      <c r="J19" s="19" t="s">
        <v>29</v>
      </c>
      <c r="K19" s="21">
        <v>42046</v>
      </c>
      <c r="L19" s="23"/>
    </row>
    <row r="20" spans="1:12" ht="15" x14ac:dyDescent="0.25">
      <c r="A20" s="36">
        <f t="shared" si="0"/>
        <v>18</v>
      </c>
      <c r="B20" s="11" t="s">
        <v>89</v>
      </c>
      <c r="C20" s="11" t="s">
        <v>90</v>
      </c>
      <c r="D20" s="11" t="s">
        <v>91</v>
      </c>
      <c r="E20" s="12" t="s">
        <v>75</v>
      </c>
      <c r="F20" s="13" t="s">
        <v>76</v>
      </c>
      <c r="G20" s="19">
        <v>1.0999999999999999E-2</v>
      </c>
      <c r="H20" s="19">
        <v>1.0999999999999999E-2</v>
      </c>
      <c r="I20" s="19" t="s">
        <v>29</v>
      </c>
      <c r="J20" s="19" t="s">
        <v>29</v>
      </c>
      <c r="K20" s="21">
        <v>43166</v>
      </c>
      <c r="L20" s="23"/>
    </row>
    <row r="21" spans="1:12" ht="15" x14ac:dyDescent="0.25">
      <c r="A21" s="36">
        <f t="shared" si="0"/>
        <v>19</v>
      </c>
      <c r="B21" s="11" t="s">
        <v>92</v>
      </c>
      <c r="C21" s="11" t="s">
        <v>93</v>
      </c>
      <c r="D21" s="11" t="s">
        <v>94</v>
      </c>
      <c r="E21" s="12" t="s">
        <v>75</v>
      </c>
      <c r="F21" s="13" t="s">
        <v>76</v>
      </c>
      <c r="G21" s="19">
        <v>2.8000000000000001E-2</v>
      </c>
      <c r="H21" s="19">
        <v>2.8000000000000001E-2</v>
      </c>
      <c r="I21" s="19" t="s">
        <v>29</v>
      </c>
      <c r="J21" s="19" t="s">
        <v>29</v>
      </c>
      <c r="K21" s="21">
        <v>38901</v>
      </c>
      <c r="L21" s="27"/>
    </row>
    <row r="22" spans="1:12" ht="15" x14ac:dyDescent="0.25">
      <c r="A22" s="36">
        <f t="shared" si="0"/>
        <v>20</v>
      </c>
      <c r="B22" s="11" t="s">
        <v>95</v>
      </c>
      <c r="C22" s="11" t="s">
        <v>96</v>
      </c>
      <c r="D22" s="11" t="s">
        <v>97</v>
      </c>
      <c r="E22" s="12" t="s">
        <v>75</v>
      </c>
      <c r="F22" s="13" t="s">
        <v>76</v>
      </c>
      <c r="G22" s="19">
        <v>2.7E-2</v>
      </c>
      <c r="H22" s="19">
        <v>2.7E-2</v>
      </c>
      <c r="I22" s="19" t="s">
        <v>29</v>
      </c>
      <c r="J22" s="19" t="s">
        <v>29</v>
      </c>
      <c r="K22" s="21">
        <v>38842</v>
      </c>
      <c r="L22" s="27"/>
    </row>
    <row r="23" spans="1:12" ht="15" x14ac:dyDescent="0.25">
      <c r="A23" s="36">
        <f t="shared" si="0"/>
        <v>21</v>
      </c>
      <c r="B23" s="11" t="s">
        <v>98</v>
      </c>
      <c r="C23" s="11" t="s">
        <v>99</v>
      </c>
      <c r="D23" s="11" t="s">
        <v>100</v>
      </c>
      <c r="E23" s="12" t="s">
        <v>75</v>
      </c>
      <c r="F23" s="13" t="s">
        <v>76</v>
      </c>
      <c r="G23" s="19">
        <v>8.9999999999999993E-3</v>
      </c>
      <c r="H23" s="19">
        <v>8.9999999999999993E-3</v>
      </c>
      <c r="I23" s="19" t="s">
        <v>29</v>
      </c>
      <c r="J23" s="19" t="s">
        <v>29</v>
      </c>
      <c r="K23" s="21">
        <v>42501</v>
      </c>
      <c r="L23" s="23"/>
    </row>
    <row r="24" spans="1:12" ht="15" x14ac:dyDescent="0.25">
      <c r="A24" s="36">
        <f t="shared" si="0"/>
        <v>22</v>
      </c>
      <c r="B24" s="11" t="s">
        <v>101</v>
      </c>
      <c r="C24" s="11" t="s">
        <v>102</v>
      </c>
      <c r="D24" s="11" t="s">
        <v>103</v>
      </c>
      <c r="E24" s="12" t="s">
        <v>75</v>
      </c>
      <c r="F24" s="13" t="s">
        <v>76</v>
      </c>
      <c r="G24" s="19">
        <v>2.3E-2</v>
      </c>
      <c r="H24" s="19">
        <v>2.3E-2</v>
      </c>
      <c r="I24" s="19" t="s">
        <v>29</v>
      </c>
      <c r="J24" s="19" t="s">
        <v>29</v>
      </c>
      <c r="K24" s="21">
        <v>41829</v>
      </c>
      <c r="L24" s="23"/>
    </row>
    <row r="25" spans="1:12" ht="15" x14ac:dyDescent="0.25">
      <c r="A25" s="36">
        <f t="shared" si="0"/>
        <v>23</v>
      </c>
      <c r="B25" s="11" t="s">
        <v>104</v>
      </c>
      <c r="C25" s="11" t="s">
        <v>105</v>
      </c>
      <c r="D25" s="11" t="s">
        <v>106</v>
      </c>
      <c r="E25" s="12" t="s">
        <v>75</v>
      </c>
      <c r="F25" s="13" t="s">
        <v>76</v>
      </c>
      <c r="G25" s="19">
        <v>2.1999999999999999E-2</v>
      </c>
      <c r="H25" s="19">
        <v>2.1999999999999999E-2</v>
      </c>
      <c r="I25" s="19" t="s">
        <v>29</v>
      </c>
      <c r="J25" s="19" t="s">
        <v>29</v>
      </c>
      <c r="K25" s="21">
        <v>39378</v>
      </c>
      <c r="L25" s="23"/>
    </row>
    <row r="26" spans="1:12" ht="15" x14ac:dyDescent="0.25">
      <c r="A26" s="36">
        <f t="shared" si="0"/>
        <v>24</v>
      </c>
      <c r="B26" s="11" t="s">
        <v>107</v>
      </c>
      <c r="C26" s="11" t="s">
        <v>108</v>
      </c>
      <c r="D26" s="11" t="s">
        <v>109</v>
      </c>
      <c r="E26" s="12" t="s">
        <v>75</v>
      </c>
      <c r="F26" s="13" t="s">
        <v>76</v>
      </c>
      <c r="G26" s="19">
        <v>1.0999999999999999E-2</v>
      </c>
      <c r="H26" s="19">
        <v>1.0999999999999999E-2</v>
      </c>
      <c r="I26" s="19" t="s">
        <v>29</v>
      </c>
      <c r="J26" s="19" t="s">
        <v>29</v>
      </c>
      <c r="K26" s="21">
        <v>40164</v>
      </c>
      <c r="L26" s="23"/>
    </row>
    <row r="27" spans="1:12" ht="15" x14ac:dyDescent="0.25">
      <c r="A27" s="36">
        <f t="shared" si="0"/>
        <v>25</v>
      </c>
      <c r="B27" s="11" t="s">
        <v>110</v>
      </c>
      <c r="C27" s="11" t="s">
        <v>111</v>
      </c>
      <c r="D27" s="11" t="s">
        <v>112</v>
      </c>
      <c r="E27" s="12" t="s">
        <v>75</v>
      </c>
      <c r="F27" s="13" t="s">
        <v>76</v>
      </c>
      <c r="G27" s="19">
        <v>2.4E-2</v>
      </c>
      <c r="H27" s="19">
        <v>2.4E-2</v>
      </c>
      <c r="I27" s="19" t="s">
        <v>29</v>
      </c>
      <c r="J27" s="19" t="s">
        <v>29</v>
      </c>
      <c r="K27" s="21">
        <v>39644</v>
      </c>
      <c r="L27" s="23"/>
    </row>
    <row r="28" spans="1:12" ht="15" x14ac:dyDescent="0.25">
      <c r="A28" s="36">
        <f t="shared" si="0"/>
        <v>26</v>
      </c>
      <c r="B28" s="11" t="s">
        <v>113</v>
      </c>
      <c r="C28" s="11" t="s">
        <v>114</v>
      </c>
      <c r="D28" s="11" t="s">
        <v>115</v>
      </c>
      <c r="E28" s="12" t="s">
        <v>75</v>
      </c>
      <c r="F28" s="13" t="s">
        <v>76</v>
      </c>
      <c r="G28" s="19">
        <v>2.9000000000000001E-2</v>
      </c>
      <c r="H28" s="19">
        <v>2.9000000000000001E-2</v>
      </c>
      <c r="I28" s="19" t="s">
        <v>29</v>
      </c>
      <c r="J28" s="19" t="s">
        <v>29</v>
      </c>
      <c r="K28" s="21">
        <v>42016</v>
      </c>
      <c r="L28" s="23"/>
    </row>
    <row r="29" spans="1:12" ht="15" x14ac:dyDescent="0.25">
      <c r="A29" s="36">
        <f t="shared" si="0"/>
        <v>27</v>
      </c>
      <c r="B29" s="11" t="s">
        <v>116</v>
      </c>
      <c r="C29" s="11" t="s">
        <v>117</v>
      </c>
      <c r="D29" s="11" t="s">
        <v>118</v>
      </c>
      <c r="E29" s="12" t="s">
        <v>75</v>
      </c>
      <c r="F29" s="13" t="s">
        <v>76</v>
      </c>
      <c r="G29" s="19">
        <v>2.5999999999999999E-2</v>
      </c>
      <c r="H29" s="19">
        <v>2.5999999999999999E-2</v>
      </c>
      <c r="I29" s="19" t="s">
        <v>29</v>
      </c>
      <c r="J29" s="19" t="s">
        <v>29</v>
      </c>
      <c r="K29" s="21">
        <v>41598</v>
      </c>
      <c r="L29" s="23"/>
    </row>
    <row r="30" spans="1:12" ht="15" x14ac:dyDescent="0.25">
      <c r="A30" s="36">
        <f t="shared" si="0"/>
        <v>28</v>
      </c>
      <c r="B30" s="11" t="s">
        <v>131</v>
      </c>
      <c r="C30" s="11" t="s">
        <v>132</v>
      </c>
      <c r="D30" s="11" t="s">
        <v>133</v>
      </c>
      <c r="E30" s="12" t="s">
        <v>134</v>
      </c>
      <c r="F30" s="13" t="s">
        <v>76</v>
      </c>
      <c r="G30" s="19">
        <v>1.9E-2</v>
      </c>
      <c r="H30" s="19">
        <v>1.9E-2</v>
      </c>
      <c r="I30" s="19" t="s">
        <v>29</v>
      </c>
      <c r="J30" s="19" t="s">
        <v>29</v>
      </c>
      <c r="K30" s="21">
        <v>40780</v>
      </c>
      <c r="L30" s="23"/>
    </row>
    <row r="31" spans="1:12" ht="15" x14ac:dyDescent="0.25">
      <c r="A31" s="36">
        <f t="shared" si="0"/>
        <v>29</v>
      </c>
      <c r="B31" s="11" t="s">
        <v>135</v>
      </c>
      <c r="C31" s="11" t="s">
        <v>136</v>
      </c>
      <c r="D31" s="11" t="s">
        <v>137</v>
      </c>
      <c r="E31" s="12" t="s">
        <v>134</v>
      </c>
      <c r="F31" s="13" t="s">
        <v>76</v>
      </c>
      <c r="G31" s="19">
        <v>2.5999999999999999E-2</v>
      </c>
      <c r="H31" s="19">
        <v>2.5999999999999999E-2</v>
      </c>
      <c r="I31" s="19" t="s">
        <v>29</v>
      </c>
      <c r="J31" s="19" t="s">
        <v>29</v>
      </c>
      <c r="K31" s="21">
        <v>39738</v>
      </c>
      <c r="L31" s="23"/>
    </row>
    <row r="32" spans="1:12" ht="15" x14ac:dyDescent="0.25">
      <c r="A32" s="36">
        <f t="shared" si="0"/>
        <v>30</v>
      </c>
      <c r="B32" s="11" t="s">
        <v>138</v>
      </c>
      <c r="C32" s="11" t="s">
        <v>139</v>
      </c>
      <c r="D32" s="11" t="s">
        <v>140</v>
      </c>
      <c r="E32" s="12" t="s">
        <v>134</v>
      </c>
      <c r="F32" s="13" t="s">
        <v>76</v>
      </c>
      <c r="G32" s="19">
        <v>2.5999999999999999E-2</v>
      </c>
      <c r="H32" s="19">
        <v>2.5999999999999999E-2</v>
      </c>
      <c r="I32" s="19" t="s">
        <v>29</v>
      </c>
      <c r="J32" s="19" t="s">
        <v>29</v>
      </c>
      <c r="K32" s="21">
        <v>42774</v>
      </c>
      <c r="L32" s="23"/>
    </row>
    <row r="33" spans="1:12" ht="15" x14ac:dyDescent="0.25">
      <c r="A33" s="36">
        <f t="shared" si="0"/>
        <v>31</v>
      </c>
      <c r="B33" s="11" t="s">
        <v>141</v>
      </c>
      <c r="C33" s="11" t="s">
        <v>142</v>
      </c>
      <c r="D33" s="11" t="s">
        <v>143</v>
      </c>
      <c r="E33" s="12" t="s">
        <v>134</v>
      </c>
      <c r="F33" s="13" t="s">
        <v>76</v>
      </c>
      <c r="G33" s="19">
        <v>1.7999999999999999E-2</v>
      </c>
      <c r="H33" s="19">
        <v>1.7999999999999999E-2</v>
      </c>
      <c r="I33" s="19" t="s">
        <v>29</v>
      </c>
      <c r="J33" s="19" t="s">
        <v>29</v>
      </c>
      <c r="K33" s="21">
        <v>42263</v>
      </c>
      <c r="L33" s="23"/>
    </row>
    <row r="34" spans="1:12" ht="15" x14ac:dyDescent="0.25">
      <c r="A34" s="36">
        <f t="shared" si="0"/>
        <v>32</v>
      </c>
      <c r="B34" s="11" t="s">
        <v>144</v>
      </c>
      <c r="C34" s="11" t="s">
        <v>145</v>
      </c>
      <c r="D34" s="11" t="s">
        <v>146</v>
      </c>
      <c r="E34" s="12" t="s">
        <v>134</v>
      </c>
      <c r="F34" s="13" t="s">
        <v>76</v>
      </c>
      <c r="G34" s="19">
        <v>1.4999999999999999E-2</v>
      </c>
      <c r="H34" s="19">
        <v>1.4999999999999999E-2</v>
      </c>
      <c r="I34" s="19" t="s">
        <v>29</v>
      </c>
      <c r="J34" s="19" t="s">
        <v>29</v>
      </c>
      <c r="K34" s="21">
        <v>39925</v>
      </c>
      <c r="L34" s="23"/>
    </row>
    <row r="35" spans="1:12" ht="15" x14ac:dyDescent="0.25">
      <c r="A35" s="36">
        <f t="shared" si="0"/>
        <v>33</v>
      </c>
      <c r="B35" s="11" t="s">
        <v>147</v>
      </c>
      <c r="C35" s="11" t="s">
        <v>148</v>
      </c>
      <c r="D35" s="11" t="s">
        <v>149</v>
      </c>
      <c r="E35" s="12" t="s">
        <v>134</v>
      </c>
      <c r="F35" s="13" t="s">
        <v>76</v>
      </c>
      <c r="G35" s="19">
        <v>1.0999999999999999E-2</v>
      </c>
      <c r="H35" s="19">
        <v>1.0999999999999999E-2</v>
      </c>
      <c r="I35" s="19" t="s">
        <v>29</v>
      </c>
      <c r="J35" s="19" t="s">
        <v>29</v>
      </c>
      <c r="K35" s="21">
        <v>40921</v>
      </c>
      <c r="L35" s="23"/>
    </row>
    <row r="36" spans="1:12" ht="15" x14ac:dyDescent="0.25">
      <c r="A36" s="36">
        <f t="shared" si="0"/>
        <v>34</v>
      </c>
      <c r="B36" s="11" t="s">
        <v>150</v>
      </c>
      <c r="C36" s="11" t="s">
        <v>151</v>
      </c>
      <c r="D36" s="11" t="s">
        <v>152</v>
      </c>
      <c r="E36" s="12" t="s">
        <v>153</v>
      </c>
      <c r="F36" s="13" t="s">
        <v>30</v>
      </c>
      <c r="G36" s="19">
        <v>3.4000000000000002E-2</v>
      </c>
      <c r="H36" s="19">
        <v>3.5000000000000003E-2</v>
      </c>
      <c r="I36" s="19">
        <v>2.9000000000000001E-2</v>
      </c>
      <c r="J36" s="19">
        <v>2.8000000000000001E-2</v>
      </c>
      <c r="K36" s="21">
        <v>36685</v>
      </c>
      <c r="L36" s="27"/>
    </row>
    <row r="37" spans="1:12" ht="15" x14ac:dyDescent="0.25">
      <c r="A37" s="36">
        <f t="shared" si="0"/>
        <v>35</v>
      </c>
      <c r="B37" s="11" t="s">
        <v>154</v>
      </c>
      <c r="C37" s="11" t="s">
        <v>155</v>
      </c>
      <c r="D37" s="11" t="s">
        <v>156</v>
      </c>
      <c r="E37" s="12" t="s">
        <v>153</v>
      </c>
      <c r="F37" s="13" t="s">
        <v>30</v>
      </c>
      <c r="G37" s="19">
        <v>3.4000000000000002E-2</v>
      </c>
      <c r="H37" s="19">
        <v>3.5999999999999997E-2</v>
      </c>
      <c r="I37" s="19" t="s">
        <v>29</v>
      </c>
      <c r="J37" s="19">
        <v>2.5999999999999999E-2</v>
      </c>
      <c r="K37" s="21">
        <v>38106</v>
      </c>
      <c r="L37" s="27"/>
    </row>
    <row r="38" spans="1:12" ht="15" x14ac:dyDescent="0.25">
      <c r="A38" s="36">
        <f t="shared" si="0"/>
        <v>36</v>
      </c>
      <c r="B38" s="11" t="s">
        <v>157</v>
      </c>
      <c r="C38" s="11" t="s">
        <v>158</v>
      </c>
      <c r="D38" s="11" t="s">
        <v>159</v>
      </c>
      <c r="E38" s="12" t="s">
        <v>153</v>
      </c>
      <c r="F38" s="13" t="s">
        <v>30</v>
      </c>
      <c r="G38" s="19">
        <v>2.5000000000000001E-2</v>
      </c>
      <c r="H38" s="19">
        <v>2.5000000000000001E-2</v>
      </c>
      <c r="I38" s="19" t="s">
        <v>29</v>
      </c>
      <c r="J38" s="19">
        <v>2.5000000000000001E-2</v>
      </c>
      <c r="K38" s="21">
        <v>37378</v>
      </c>
      <c r="L38" s="27"/>
    </row>
    <row r="39" spans="1:12" ht="15" x14ac:dyDescent="0.25">
      <c r="A39" s="36">
        <f t="shared" si="0"/>
        <v>37</v>
      </c>
      <c r="B39" s="11" t="s">
        <v>160</v>
      </c>
      <c r="C39" s="11" t="s">
        <v>161</v>
      </c>
      <c r="D39" s="11" t="s">
        <v>162</v>
      </c>
      <c r="E39" s="12" t="s">
        <v>153</v>
      </c>
      <c r="F39" s="13" t="s">
        <v>30</v>
      </c>
      <c r="G39" s="19">
        <v>2.1000000000000001E-2</v>
      </c>
      <c r="H39" s="19">
        <v>2.1000000000000001E-2</v>
      </c>
      <c r="I39" s="19" t="s">
        <v>29</v>
      </c>
      <c r="J39" s="19">
        <v>2.1000000000000001E-2</v>
      </c>
      <c r="K39" s="21">
        <v>37778</v>
      </c>
      <c r="L39" s="27"/>
    </row>
    <row r="40" spans="1:12" ht="15" x14ac:dyDescent="0.25">
      <c r="A40" s="36">
        <f t="shared" si="0"/>
        <v>38</v>
      </c>
      <c r="B40" s="11" t="s">
        <v>163</v>
      </c>
      <c r="C40" s="11" t="s">
        <v>164</v>
      </c>
      <c r="D40" s="11" t="s">
        <v>165</v>
      </c>
      <c r="E40" s="12" t="s">
        <v>153</v>
      </c>
      <c r="F40" s="13" t="s">
        <v>30</v>
      </c>
      <c r="G40" s="19">
        <v>2.5000000000000001E-2</v>
      </c>
      <c r="H40" s="19">
        <v>2.5000000000000001E-2</v>
      </c>
      <c r="I40" s="37">
        <f>+Tabela323567[[#This Row],[WKC
A]]</f>
        <v>2.5000000000000001E-2</v>
      </c>
      <c r="J40" s="19">
        <v>2.5000000000000001E-2</v>
      </c>
      <c r="K40" s="21">
        <v>38558</v>
      </c>
      <c r="L40" s="27"/>
    </row>
    <row r="41" spans="1:12" ht="15" x14ac:dyDescent="0.25">
      <c r="A41" s="36"/>
      <c r="B41" s="11" t="s">
        <v>69</v>
      </c>
      <c r="C41" s="11" t="s">
        <v>275</v>
      </c>
      <c r="D41" s="11" t="s">
        <v>71</v>
      </c>
      <c r="E41" s="12" t="s">
        <v>38</v>
      </c>
      <c r="F41" s="13" t="s">
        <v>30</v>
      </c>
      <c r="G41" s="19"/>
      <c r="H41" s="19"/>
      <c r="I41" s="19"/>
      <c r="J41" s="19"/>
      <c r="K41" s="21">
        <v>43620</v>
      </c>
      <c r="L41" s="27"/>
    </row>
    <row r="42" spans="1:12" ht="15" x14ac:dyDescent="0.25">
      <c r="A42" s="36"/>
      <c r="B42" s="11" t="s">
        <v>119</v>
      </c>
      <c r="C42" s="11" t="s">
        <v>274</v>
      </c>
      <c r="D42" s="11" t="s">
        <v>121</v>
      </c>
      <c r="E42" s="12" t="s">
        <v>75</v>
      </c>
      <c r="F42" s="13" t="s">
        <v>76</v>
      </c>
      <c r="G42" s="19"/>
      <c r="H42" s="19"/>
      <c r="I42" s="19"/>
      <c r="J42" s="19"/>
      <c r="K42" s="21">
        <v>43796</v>
      </c>
      <c r="L42" s="27"/>
    </row>
    <row r="43" spans="1:12" ht="15" x14ac:dyDescent="0.25">
      <c r="A43" s="36"/>
      <c r="B43" s="11" t="s">
        <v>122</v>
      </c>
      <c r="C43" s="11" t="s">
        <v>273</v>
      </c>
      <c r="D43" s="11" t="s">
        <v>124</v>
      </c>
      <c r="E43" s="12" t="s">
        <v>75</v>
      </c>
      <c r="F43" s="13" t="s">
        <v>76</v>
      </c>
      <c r="G43" s="19"/>
      <c r="H43" s="19"/>
      <c r="I43" s="19"/>
      <c r="J43" s="19"/>
      <c r="K43" s="21">
        <v>44028</v>
      </c>
      <c r="L43" s="27"/>
    </row>
    <row r="44" spans="1:12" ht="15" x14ac:dyDescent="0.25">
      <c r="A44" s="36"/>
      <c r="B44" s="11" t="s">
        <v>170</v>
      </c>
      <c r="C44" s="11" t="s">
        <v>272</v>
      </c>
      <c r="D44" s="11" t="s">
        <v>172</v>
      </c>
      <c r="E44" s="12" t="s">
        <v>169</v>
      </c>
      <c r="F44" s="13" t="s">
        <v>76</v>
      </c>
      <c r="G44" s="19"/>
      <c r="H44" s="19"/>
      <c r="I44" s="19"/>
      <c r="J44" s="19"/>
      <c r="K44" s="21">
        <v>43798</v>
      </c>
      <c r="L44" s="27"/>
    </row>
    <row r="45" spans="1:12" ht="15" x14ac:dyDescent="0.25">
      <c r="A45" s="36"/>
      <c r="B45" s="11" t="s">
        <v>166</v>
      </c>
      <c r="C45" s="11" t="s">
        <v>271</v>
      </c>
      <c r="D45" s="11" t="s">
        <v>168</v>
      </c>
      <c r="E45" s="12" t="s">
        <v>169</v>
      </c>
      <c r="F45" s="13" t="s">
        <v>76</v>
      </c>
      <c r="G45" s="19"/>
      <c r="H45" s="19"/>
      <c r="I45" s="19"/>
      <c r="J45" s="19"/>
      <c r="K45" s="21">
        <v>43812</v>
      </c>
      <c r="L45" s="27"/>
    </row>
    <row r="46" spans="1:12" ht="15" x14ac:dyDescent="0.25">
      <c r="A46" s="36"/>
      <c r="B46" s="11" t="s">
        <v>173</v>
      </c>
      <c r="C46" s="11" t="s">
        <v>270</v>
      </c>
      <c r="D46" s="11" t="s">
        <v>175</v>
      </c>
      <c r="E46" s="12" t="s">
        <v>169</v>
      </c>
      <c r="F46" s="13" t="s">
        <v>76</v>
      </c>
      <c r="G46" s="19"/>
      <c r="H46" s="19"/>
      <c r="I46" s="19"/>
      <c r="J46" s="19"/>
      <c r="K46" s="21">
        <v>43798</v>
      </c>
      <c r="L46" s="27"/>
    </row>
    <row r="47" spans="1:12" ht="15" x14ac:dyDescent="0.25">
      <c r="A47" s="36"/>
      <c r="B47" s="11" t="s">
        <v>176</v>
      </c>
      <c r="C47" s="11" t="s">
        <v>269</v>
      </c>
      <c r="D47" s="11" t="s">
        <v>178</v>
      </c>
      <c r="E47" s="12" t="s">
        <v>169</v>
      </c>
      <c r="F47" s="13" t="s">
        <v>76</v>
      </c>
      <c r="G47" s="19"/>
      <c r="H47" s="19"/>
      <c r="I47" s="19"/>
      <c r="J47" s="19"/>
      <c r="K47" s="21">
        <v>43798</v>
      </c>
      <c r="L47" s="27"/>
    </row>
    <row r="48" spans="1:12" ht="15" x14ac:dyDescent="0.25">
      <c r="A48" s="36"/>
      <c r="B48" s="11" t="s">
        <v>179</v>
      </c>
      <c r="C48" s="11" t="s">
        <v>268</v>
      </c>
      <c r="D48" s="11" t="s">
        <v>181</v>
      </c>
      <c r="E48" s="12" t="s">
        <v>169</v>
      </c>
      <c r="F48" s="13" t="s">
        <v>76</v>
      </c>
      <c r="G48" s="19"/>
      <c r="H48" s="19"/>
      <c r="I48" s="19"/>
      <c r="J48" s="19"/>
      <c r="K48" s="21">
        <v>43798</v>
      </c>
      <c r="L48" s="27"/>
    </row>
    <row r="49" spans="1:12" ht="15" x14ac:dyDescent="0.25">
      <c r="A49" s="36"/>
      <c r="B49" s="11" t="s">
        <v>182</v>
      </c>
      <c r="C49" s="11" t="s">
        <v>267</v>
      </c>
      <c r="D49" s="11" t="s">
        <v>184</v>
      </c>
      <c r="E49" s="12" t="s">
        <v>169</v>
      </c>
      <c r="F49" s="13" t="s">
        <v>76</v>
      </c>
      <c r="G49" s="19"/>
      <c r="H49" s="19"/>
      <c r="I49" s="19"/>
      <c r="J49" s="19"/>
      <c r="K49" s="21">
        <v>43798</v>
      </c>
      <c r="L49" s="27"/>
    </row>
    <row r="50" spans="1:12" ht="15" x14ac:dyDescent="0.25">
      <c r="A50" s="36"/>
      <c r="B50" s="11" t="s">
        <v>185</v>
      </c>
      <c r="C50" s="11" t="s">
        <v>266</v>
      </c>
      <c r="D50" s="11" t="s">
        <v>187</v>
      </c>
      <c r="E50" s="12" t="s">
        <v>169</v>
      </c>
      <c r="F50" s="13" t="s">
        <v>76</v>
      </c>
      <c r="G50" s="19"/>
      <c r="H50" s="19"/>
      <c r="I50" s="19"/>
      <c r="J50" s="19"/>
      <c r="K50" s="21">
        <v>43798</v>
      </c>
      <c r="L50" s="27"/>
    </row>
    <row r="51" spans="1:12" ht="15" x14ac:dyDescent="0.25">
      <c r="A51" s="36"/>
      <c r="B51" s="11" t="s">
        <v>188</v>
      </c>
      <c r="C51" s="11" t="s">
        <v>265</v>
      </c>
      <c r="D51" s="11" t="s">
        <v>190</v>
      </c>
      <c r="E51" s="12" t="s">
        <v>169</v>
      </c>
      <c r="F51" s="13" t="s">
        <v>76</v>
      </c>
      <c r="G51" s="19"/>
      <c r="H51" s="19"/>
      <c r="I51" s="19"/>
      <c r="J51" s="19"/>
      <c r="K51" s="21">
        <v>43798</v>
      </c>
      <c r="L51" s="27"/>
    </row>
    <row r="52" spans="1:12" ht="15" x14ac:dyDescent="0.25">
      <c r="A52" s="36"/>
      <c r="B52" s="11" t="s">
        <v>191</v>
      </c>
      <c r="C52" s="11" t="s">
        <v>264</v>
      </c>
      <c r="D52" s="11" t="s">
        <v>193</v>
      </c>
      <c r="E52" s="12" t="s">
        <v>169</v>
      </c>
      <c r="F52" s="13" t="s">
        <v>76</v>
      </c>
      <c r="G52" s="19"/>
      <c r="H52" s="19"/>
      <c r="I52" s="19"/>
      <c r="J52" s="19"/>
      <c r="K52" s="21">
        <v>43803</v>
      </c>
      <c r="L52" s="27"/>
    </row>
  </sheetData>
  <sheetProtection sheet="1" objects="1" scenarios="1"/>
  <mergeCells count="3">
    <mergeCell ref="B1:C1"/>
    <mergeCell ref="E1:F1"/>
    <mergeCell ref="G1:J1"/>
  </mergeCells>
  <pageMargins left="0.35433070866141736" right="0.23" top="0.48" bottom="0.3" header="0.31496062992125984" footer="0.12"/>
  <pageSetup paperSize="9" scale="62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14</vt:i4>
      </vt:variant>
    </vt:vector>
  </HeadingPairs>
  <TitlesOfParts>
    <vt:vector size="23" baseType="lpstr">
      <vt:lpstr>Wskaźniki Opł i koszt 2022-3</vt:lpstr>
      <vt:lpstr>Informacje dodatkowe</vt:lpstr>
      <vt:lpstr>Wskaźniki Opł i kosztów 2022-2</vt:lpstr>
      <vt:lpstr>Wskaźniki Opł i kosztów 2022-1</vt:lpstr>
      <vt:lpstr>Wskaźniki Opł i kosztów 2022-0</vt:lpstr>
      <vt:lpstr>Wskaźniki Opł i kosztów 2021-2</vt:lpstr>
      <vt:lpstr>Wskaźniki Opł i kosztów 2021-1</vt:lpstr>
      <vt:lpstr>Wskaźniki Opłat i kosztów-2020</vt:lpstr>
      <vt:lpstr>Wskaźniki Opłat i kosztów -2019</vt:lpstr>
      <vt:lpstr>'Informacje dodatkowe'!Obszar_wydruku</vt:lpstr>
      <vt:lpstr>'Wskaźniki Opł i kosztów 2021-1'!Obszar_wydruku</vt:lpstr>
      <vt:lpstr>'Wskaźniki Opł i kosztów 2021-2'!Obszar_wydruku</vt:lpstr>
      <vt:lpstr>'Wskaźniki Opł i kosztów 2022-0'!Obszar_wydruku</vt:lpstr>
      <vt:lpstr>'Wskaźniki Opł i kosztów 2022-1'!Obszar_wydruku</vt:lpstr>
      <vt:lpstr>'Wskaźniki Opłat i kosztów -2019'!Obszar_wydruku</vt:lpstr>
      <vt:lpstr>'Wskaźniki Opłat i kosztów-2020'!Obszar_wydruku</vt:lpstr>
      <vt:lpstr>'Informacje dodatkowe'!Tytuły_wydruku</vt:lpstr>
      <vt:lpstr>'Wskaźniki Opł i kosztów 2021-1'!Tytuły_wydruku</vt:lpstr>
      <vt:lpstr>'Wskaźniki Opł i kosztów 2021-2'!Tytuły_wydruku</vt:lpstr>
      <vt:lpstr>'Wskaźniki Opł i kosztów 2022-0'!Tytuły_wydruku</vt:lpstr>
      <vt:lpstr>'Wskaźniki Opł i kosztów 2022-1'!Tytuły_wydruku</vt:lpstr>
      <vt:lpstr>'Wskaźniki Opłat i kosztów -2019'!Tytuły_wydruku</vt:lpstr>
      <vt:lpstr>'Wskaźniki Opłat i kosztów-2020'!Tytuły_wydruku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stawek WKC i OB</dc:title>
  <dc:creator>Czumaj Zbigniew</dc:creator>
  <cp:lastModifiedBy>Czumaj Zbigniew</cp:lastModifiedBy>
  <cp:lastPrinted>2022-02-08T12:31:52Z</cp:lastPrinted>
  <dcterms:created xsi:type="dcterms:W3CDTF">2021-08-27T11:00:39Z</dcterms:created>
  <dcterms:modified xsi:type="dcterms:W3CDTF">2022-05-05T19:00:34Z</dcterms:modified>
  <cp:contentStatus>20220211</cp:contentStatus>
</cp:coreProperties>
</file>